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fileSharing readOnlyRecommended="1" userName="Jill Seeman" algorithmName="SHA-512" hashValue="bWKbH1rjEGxiDfOkIdPbazert1X5E1G3xPmOxlEoruyVGrUyjJvv1u44uWnZ/WLpuxizqT+/HvTd9RmlClRJww==" saltValue="rJOzBfY2c5m41fU0DxQjAA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cuments/Wordpress/Zero Friction/"/>
    </mc:Choice>
  </mc:AlternateContent>
  <xr:revisionPtr revIDLastSave="0" documentId="13_ncr:1_{6A764DB6-8499-0D44-9F9B-17CD9624AC75}" xr6:coauthVersionLast="47" xr6:coauthVersionMax="47" xr10:uidLastSave="{00000000-0000-0000-0000-000000000000}"/>
  <bookViews>
    <workbookView xWindow="0" yWindow="500" windowWidth="38400" windowHeight="22260" activeTab="11" xr2:uid="{00000000-000D-0000-FFFF-FFFF00000000}"/>
  </bookViews>
  <sheets>
    <sheet name="Race 1" sheetId="26" r:id="rId1"/>
    <sheet name="Race 1 adjusted" sheetId="27" r:id="rId2"/>
    <sheet name="Race 2" sheetId="24" r:id="rId3"/>
    <sheet name="Race 2 adjusted" sheetId="25" r:id="rId4"/>
    <sheet name="Race 3" sheetId="22" r:id="rId5"/>
    <sheet name="Race 3 adjusted" sheetId="23" r:id="rId6"/>
    <sheet name="Race 4" sheetId="17" r:id="rId7"/>
    <sheet name="Race 4 adjusted" sheetId="21" r:id="rId8"/>
    <sheet name="Race 5" sheetId="33" r:id="rId9"/>
    <sheet name="Race 5 adjusted" sheetId="34" r:id="rId10"/>
    <sheet name="Overall" sheetId="30" r:id="rId11"/>
    <sheet name="Overall Summary" sheetId="32" r:id="rId12"/>
    <sheet name="Names" sheetId="31" r:id="rId13"/>
    <sheet name="Time trial standards" sheetId="19" r:id="rId14"/>
  </sheets>
  <definedNames>
    <definedName name="_xlnm._FilterDatabase" localSheetId="12" hidden="1">Names!$A$1:$B$92</definedName>
    <definedName name="_xlnm._FilterDatabase" localSheetId="10" hidden="1">Overall!$A$1:$T$22</definedName>
    <definedName name="_xlnm._FilterDatabase" localSheetId="1" hidden="1">'Race 1 adjusted'!$A$1:$L$201</definedName>
    <definedName name="_xlnm._FilterDatabase" localSheetId="3" hidden="1">'Race 2 adjusted'!$A$1:$L$193</definedName>
    <definedName name="_xlnm._FilterDatabase" localSheetId="5" hidden="1">'Race 3 adjusted'!$A$1:$L$198</definedName>
    <definedName name="_xlnm._FilterDatabase" localSheetId="7" hidden="1">'Race 4 adjusted'!$A$1:$L$200</definedName>
    <definedName name="NAMES">Names!$A$2:$B$59</definedName>
    <definedName name="_xlnm.Print_Area" localSheetId="10">Overall!$A$1:$T$66</definedName>
    <definedName name="_xlnm.Print_Area" localSheetId="11">'Overall Summary'!$A$1:$Q$32</definedName>
    <definedName name="RACE1">'Race 1'!$C$2:$H$46</definedName>
    <definedName name="RACE2">'Race 2'!$C$2:$H$37</definedName>
    <definedName name="RACE3">'Race 3'!$C$2:$H$38</definedName>
    <definedName name="RACE4">'Race 4'!$C$2:$H$31</definedName>
    <definedName name="test">Names!$C$2:$D$97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5" i="30" l="1"/>
  <c r="I45" i="30" s="1"/>
  <c r="C10" i="30"/>
  <c r="K10" i="30" s="1"/>
  <c r="C34" i="30"/>
  <c r="J34" i="30" s="1"/>
  <c r="C22" i="30"/>
  <c r="J22" i="30" s="1"/>
  <c r="C8" i="30"/>
  <c r="J8" i="30" s="1"/>
  <c r="C33" i="30"/>
  <c r="H33" i="30" s="1"/>
  <c r="C64" i="30"/>
  <c r="J64" i="30" s="1"/>
  <c r="C50" i="30"/>
  <c r="G50" i="30" s="1"/>
  <c r="C53" i="30"/>
  <c r="G53" i="30" s="1"/>
  <c r="C4" i="30"/>
  <c r="G4" i="30" s="1"/>
  <c r="C56" i="30"/>
  <c r="G56" i="30" s="1"/>
  <c r="C63" i="30"/>
  <c r="I63" i="30" s="1"/>
  <c r="C66" i="30"/>
  <c r="I66" i="30" s="1"/>
  <c r="C13" i="30"/>
  <c r="K13" i="30" s="1"/>
  <c r="C19" i="30"/>
  <c r="K19" i="30" s="1"/>
  <c r="C43" i="30"/>
  <c r="J43" i="30" s="1"/>
  <c r="C26" i="30"/>
  <c r="J26" i="30" s="1"/>
  <c r="C30" i="30"/>
  <c r="H30" i="30" s="1"/>
  <c r="C20" i="30"/>
  <c r="J20" i="30" s="1"/>
  <c r="C65" i="30"/>
  <c r="K65" i="30" s="1"/>
  <c r="C46" i="30"/>
  <c r="K46" i="30" s="1"/>
  <c r="C32" i="30"/>
  <c r="G32" i="30" s="1"/>
  <c r="C21" i="30"/>
  <c r="G21" i="30" s="1"/>
  <c r="C2" i="30"/>
  <c r="I2" i="30" s="1"/>
  <c r="C24" i="30"/>
  <c r="I24" i="30" s="1"/>
  <c r="C7" i="30"/>
  <c r="J7" i="30" s="1"/>
  <c r="C48" i="30"/>
  <c r="J48" i="30" s="1"/>
  <c r="C47" i="30"/>
  <c r="J47" i="30" s="1"/>
  <c r="C41" i="30"/>
  <c r="J41" i="30" s="1"/>
  <c r="C40" i="30"/>
  <c r="H40" i="30" s="1"/>
  <c r="C44" i="30"/>
  <c r="J44" i="30" s="1"/>
  <c r="C11" i="30"/>
  <c r="G11" i="30" s="1"/>
  <c r="C39" i="30"/>
  <c r="G39" i="30" s="1"/>
  <c r="C35" i="30"/>
  <c r="G35" i="30" s="1"/>
  <c r="C18" i="30"/>
  <c r="G18" i="30" s="1"/>
  <c r="C57" i="30"/>
  <c r="I57" i="30" s="1"/>
  <c r="C51" i="30"/>
  <c r="I51" i="30" s="1"/>
  <c r="C23" i="30"/>
  <c r="J23" i="30" s="1"/>
  <c r="C42" i="30"/>
  <c r="J42" i="30" s="1"/>
  <c r="C27" i="30"/>
  <c r="J27" i="30" s="1"/>
  <c r="C58" i="30"/>
  <c r="J58" i="30" s="1"/>
  <c r="C52" i="30"/>
  <c r="H52" i="30" s="1"/>
  <c r="C6" i="30"/>
  <c r="J6" i="30" s="1"/>
  <c r="C25" i="30"/>
  <c r="G25" i="30" s="1"/>
  <c r="C17" i="30"/>
  <c r="G17" i="30" s="1"/>
  <c r="C14" i="30"/>
  <c r="G14" i="30" s="1"/>
  <c r="C29" i="30"/>
  <c r="G29" i="30" s="1"/>
  <c r="C55" i="30"/>
  <c r="I55" i="30" s="1"/>
  <c r="C9" i="30"/>
  <c r="I9" i="30" s="1"/>
  <c r="C62" i="30"/>
  <c r="J62" i="30" s="1"/>
  <c r="C5" i="30"/>
  <c r="J5" i="30" s="1"/>
  <c r="C61" i="30"/>
  <c r="J61" i="30" s="1"/>
  <c r="C37" i="30"/>
  <c r="J37" i="30" s="1"/>
  <c r="C31" i="30"/>
  <c r="H31" i="30" s="1"/>
  <c r="C49" i="30"/>
  <c r="G49" i="30" s="1"/>
  <c r="C3" i="30"/>
  <c r="G3" i="30" s="1"/>
  <c r="C59" i="30"/>
  <c r="G59" i="30" s="1"/>
  <c r="C12" i="30"/>
  <c r="G12" i="30" s="1"/>
  <c r="C16" i="30"/>
  <c r="G16" i="30" s="1"/>
  <c r="C15" i="30"/>
  <c r="I15" i="30" s="1"/>
  <c r="C38" i="30"/>
  <c r="I38" i="30" s="1"/>
  <c r="C60" i="30"/>
  <c r="J60" i="30" s="1"/>
  <c r="C36" i="30"/>
  <c r="J36" i="30" s="1"/>
  <c r="C54" i="30"/>
  <c r="J54" i="30" s="1"/>
  <c r="C28" i="30"/>
  <c r="J28" i="30" s="1"/>
  <c r="C46" i="31"/>
  <c r="C65" i="31"/>
  <c r="C5" i="31"/>
  <c r="C42" i="31"/>
  <c r="C59" i="31"/>
  <c r="C29" i="31"/>
  <c r="C23" i="31"/>
  <c r="C40" i="31"/>
  <c r="C35" i="31"/>
  <c r="C36" i="31"/>
  <c r="C20" i="31"/>
  <c r="C17" i="31"/>
  <c r="C44" i="31"/>
  <c r="C66" i="31"/>
  <c r="C12" i="31"/>
  <c r="C62" i="31"/>
  <c r="C9" i="31"/>
  <c r="C58" i="31"/>
  <c r="C60" i="31"/>
  <c r="C8" i="31"/>
  <c r="C50" i="31"/>
  <c r="C14" i="31"/>
  <c r="C41" i="31"/>
  <c r="C38" i="31"/>
  <c r="C3" i="31"/>
  <c r="C54" i="31"/>
  <c r="C26" i="31"/>
  <c r="C15" i="31"/>
  <c r="C39" i="31"/>
  <c r="C37" i="31"/>
  <c r="C13" i="31"/>
  <c r="C19" i="31"/>
  <c r="C16" i="31"/>
  <c r="C22" i="31"/>
  <c r="C53" i="31"/>
  <c r="C10" i="31"/>
  <c r="C2" i="31"/>
  <c r="C61" i="31"/>
  <c r="C48" i="31"/>
  <c r="C18" i="31"/>
  <c r="C49" i="31"/>
  <c r="C55" i="31"/>
  <c r="C24" i="31"/>
  <c r="C47" i="31"/>
  <c r="C33" i="31"/>
  <c r="C25" i="31"/>
  <c r="C31" i="31"/>
  <c r="C63" i="31"/>
  <c r="C11" i="31"/>
  <c r="C45" i="31"/>
  <c r="C30" i="31"/>
  <c r="C64" i="31"/>
  <c r="C21" i="31"/>
  <c r="C4" i="31"/>
  <c r="C6" i="31"/>
  <c r="C32" i="31"/>
  <c r="C34" i="31"/>
  <c r="C43" i="31"/>
  <c r="C52" i="31"/>
  <c r="C56" i="31"/>
  <c r="C57" i="31"/>
  <c r="C7" i="31"/>
  <c r="C27" i="31"/>
  <c r="C51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28" i="31"/>
  <c r="H6" i="25"/>
  <c r="I6" i="25" s="1"/>
  <c r="H10" i="25"/>
  <c r="I10" i="25" s="1"/>
  <c r="H8" i="25"/>
  <c r="J8" i="25" s="1"/>
  <c r="H2" i="25"/>
  <c r="I2" i="25" s="1"/>
  <c r="H11" i="25"/>
  <c r="I11" i="25" s="1"/>
  <c r="H3" i="25"/>
  <c r="I3" i="25" s="1"/>
  <c r="H13" i="25"/>
  <c r="I13" i="25" s="1"/>
  <c r="H16" i="25"/>
  <c r="I16" i="25" s="1"/>
  <c r="H17" i="25"/>
  <c r="I17" i="25" s="1"/>
  <c r="H4" i="25"/>
  <c r="I4" i="25" s="1"/>
  <c r="H7" i="25"/>
  <c r="I7" i="25" s="1"/>
  <c r="H12" i="25"/>
  <c r="I12" i="25" s="1"/>
  <c r="H9" i="25"/>
  <c r="I9" i="25" s="1"/>
  <c r="H19" i="25"/>
  <c r="I19" i="25" s="1"/>
  <c r="K19" i="25" s="1"/>
  <c r="H14" i="25"/>
  <c r="J14" i="25" s="1"/>
  <c r="H18" i="25"/>
  <c r="I18" i="25" s="1"/>
  <c r="H15" i="25"/>
  <c r="J15" i="25" s="1"/>
  <c r="H20" i="25"/>
  <c r="I20" i="25" s="1"/>
  <c r="K20" i="25" s="1"/>
  <c r="H21" i="25"/>
  <c r="I21" i="25"/>
  <c r="J21" i="25"/>
  <c r="K21" i="25"/>
  <c r="L21" i="25" s="1"/>
  <c r="H24" i="25"/>
  <c r="I24" i="25" s="1"/>
  <c r="H23" i="25"/>
  <c r="I23" i="25" s="1"/>
  <c r="H22" i="25"/>
  <c r="J22" i="25" s="1"/>
  <c r="H25" i="25"/>
  <c r="I25" i="25" s="1"/>
  <c r="H26" i="25"/>
  <c r="I26" i="25" s="1"/>
  <c r="K26" i="25" s="1"/>
  <c r="H27" i="25"/>
  <c r="I27" i="25"/>
  <c r="J27" i="25"/>
  <c r="K27" i="25"/>
  <c r="L27" i="25" s="1"/>
  <c r="H29" i="25"/>
  <c r="I29" i="25" s="1"/>
  <c r="H28" i="25"/>
  <c r="I28" i="25" s="1"/>
  <c r="H31" i="25"/>
  <c r="I31" i="25" s="1"/>
  <c r="H32" i="25"/>
  <c r="I32" i="25" s="1"/>
  <c r="H30" i="25"/>
  <c r="I30" i="25" s="1"/>
  <c r="H33" i="25"/>
  <c r="J33" i="25" s="1"/>
  <c r="H34" i="25"/>
  <c r="I34" i="25"/>
  <c r="J34" i="25"/>
  <c r="K34" i="25"/>
  <c r="L34" i="25" s="1"/>
  <c r="H35" i="25"/>
  <c r="I35" i="25" s="1"/>
  <c r="K35" i="25" s="1"/>
  <c r="H37" i="25"/>
  <c r="I37" i="25" s="1"/>
  <c r="K37" i="25" s="1"/>
  <c r="H36" i="25"/>
  <c r="J36" i="25" s="1"/>
  <c r="H5" i="25"/>
  <c r="J5" i="25" s="1"/>
  <c r="H22" i="21"/>
  <c r="J22" i="21" s="1"/>
  <c r="H24" i="21"/>
  <c r="I24" i="21" s="1"/>
  <c r="H26" i="21"/>
  <c r="I26" i="21" s="1"/>
  <c r="H23" i="21"/>
  <c r="I23" i="21" s="1"/>
  <c r="H25" i="21"/>
  <c r="J25" i="21" s="1"/>
  <c r="H27" i="21"/>
  <c r="I27" i="21" s="1"/>
  <c r="K27" i="21" s="1"/>
  <c r="H28" i="21"/>
  <c r="I28" i="21" s="1"/>
  <c r="K28" i="21" s="1"/>
  <c r="J23" i="21"/>
  <c r="H3" i="21"/>
  <c r="H6" i="21"/>
  <c r="H8" i="21"/>
  <c r="H5" i="21"/>
  <c r="H9" i="21"/>
  <c r="H10" i="21"/>
  <c r="H4" i="21"/>
  <c r="H13" i="21"/>
  <c r="H7" i="21"/>
  <c r="H15" i="21"/>
  <c r="H14" i="21"/>
  <c r="H12" i="21"/>
  <c r="H11" i="21"/>
  <c r="H2" i="21"/>
  <c r="G16" i="21"/>
  <c r="G21" i="21"/>
  <c r="I21" i="21" s="1"/>
  <c r="G29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F16" i="21"/>
  <c r="F21" i="21"/>
  <c r="F29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F104" i="21"/>
  <c r="F105" i="21"/>
  <c r="F106" i="21"/>
  <c r="F107" i="21"/>
  <c r="F108" i="21"/>
  <c r="F109" i="21"/>
  <c r="F110" i="21"/>
  <c r="F111" i="21"/>
  <c r="F112" i="21"/>
  <c r="F113" i="21"/>
  <c r="F114" i="21"/>
  <c r="F115" i="21"/>
  <c r="F116" i="21"/>
  <c r="F117" i="21"/>
  <c r="F118" i="21"/>
  <c r="F119" i="21"/>
  <c r="F120" i="21"/>
  <c r="F121" i="21"/>
  <c r="F122" i="21"/>
  <c r="F123" i="21"/>
  <c r="F124" i="21"/>
  <c r="F125" i="21"/>
  <c r="F126" i="21"/>
  <c r="F127" i="21"/>
  <c r="F128" i="21"/>
  <c r="F129" i="21"/>
  <c r="F130" i="21"/>
  <c r="F131" i="21"/>
  <c r="F132" i="21"/>
  <c r="F133" i="21"/>
  <c r="F134" i="21"/>
  <c r="F135" i="21"/>
  <c r="F136" i="21"/>
  <c r="F137" i="21"/>
  <c r="F138" i="21"/>
  <c r="F139" i="21"/>
  <c r="F140" i="21"/>
  <c r="F141" i="21"/>
  <c r="F142" i="21"/>
  <c r="F143" i="21"/>
  <c r="F144" i="21"/>
  <c r="F145" i="21"/>
  <c r="F146" i="21"/>
  <c r="F147" i="21"/>
  <c r="F148" i="21"/>
  <c r="F149" i="21"/>
  <c r="F150" i="21"/>
  <c r="F151" i="21"/>
  <c r="F152" i="21"/>
  <c r="E16" i="21"/>
  <c r="E21" i="21"/>
  <c r="E29" i="21"/>
  <c r="E32" i="21"/>
  <c r="E33" i="21"/>
  <c r="E34" i="21"/>
  <c r="D16" i="21"/>
  <c r="D21" i="21"/>
  <c r="D29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D104" i="21"/>
  <c r="D105" i="21"/>
  <c r="D106" i="21"/>
  <c r="D107" i="21"/>
  <c r="D108" i="21"/>
  <c r="D109" i="21"/>
  <c r="D110" i="21"/>
  <c r="D111" i="21"/>
  <c r="D112" i="21"/>
  <c r="D113" i="21"/>
  <c r="D114" i="21"/>
  <c r="D115" i="21"/>
  <c r="D116" i="21"/>
  <c r="D117" i="21"/>
  <c r="D118" i="21"/>
  <c r="D119" i="21"/>
  <c r="D120" i="21"/>
  <c r="D121" i="21"/>
  <c r="D122" i="21"/>
  <c r="D123" i="21"/>
  <c r="D124" i="21"/>
  <c r="D125" i="21"/>
  <c r="D126" i="21"/>
  <c r="D127" i="21"/>
  <c r="D128" i="21"/>
  <c r="D129" i="21"/>
  <c r="D130" i="21"/>
  <c r="D131" i="21"/>
  <c r="D132" i="21"/>
  <c r="D133" i="21"/>
  <c r="D134" i="21"/>
  <c r="D135" i="21"/>
  <c r="D136" i="21"/>
  <c r="D137" i="21"/>
  <c r="D138" i="21"/>
  <c r="D139" i="21"/>
  <c r="D140" i="21"/>
  <c r="D141" i="21"/>
  <c r="D142" i="21"/>
  <c r="D143" i="21"/>
  <c r="D144" i="21"/>
  <c r="D145" i="21"/>
  <c r="D146" i="21"/>
  <c r="D147" i="21"/>
  <c r="D148" i="21"/>
  <c r="D149" i="21"/>
  <c r="D150" i="21"/>
  <c r="D151" i="21"/>
  <c r="D152" i="21"/>
  <c r="B16" i="21"/>
  <c r="B21" i="21"/>
  <c r="B29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103" i="21"/>
  <c r="B104" i="21"/>
  <c r="B105" i="21"/>
  <c r="B106" i="21"/>
  <c r="B107" i="21"/>
  <c r="B108" i="21"/>
  <c r="B109" i="21"/>
  <c r="B110" i="21"/>
  <c r="B111" i="21"/>
  <c r="B112" i="21"/>
  <c r="B113" i="21"/>
  <c r="B114" i="21"/>
  <c r="B115" i="21"/>
  <c r="B116" i="21"/>
  <c r="B117" i="21"/>
  <c r="B118" i="21"/>
  <c r="B119" i="21"/>
  <c r="B120" i="21"/>
  <c r="B121" i="21"/>
  <c r="B122" i="21"/>
  <c r="B123" i="21"/>
  <c r="B124" i="21"/>
  <c r="B125" i="21"/>
  <c r="B126" i="21"/>
  <c r="B127" i="21"/>
  <c r="B128" i="21"/>
  <c r="B129" i="21"/>
  <c r="B130" i="21"/>
  <c r="B131" i="21"/>
  <c r="B132" i="21"/>
  <c r="B133" i="21"/>
  <c r="B134" i="21"/>
  <c r="B135" i="21"/>
  <c r="B136" i="21"/>
  <c r="B137" i="21"/>
  <c r="B138" i="21"/>
  <c r="B139" i="21"/>
  <c r="B140" i="21"/>
  <c r="B141" i="21"/>
  <c r="B142" i="21"/>
  <c r="B143" i="21"/>
  <c r="B144" i="21"/>
  <c r="B145" i="21"/>
  <c r="B146" i="21"/>
  <c r="B147" i="21"/>
  <c r="B148" i="21"/>
  <c r="B149" i="21"/>
  <c r="B150" i="21"/>
  <c r="B151" i="21"/>
  <c r="B152" i="21"/>
  <c r="A16" i="21"/>
  <c r="A21" i="21"/>
  <c r="H21" i="21" s="1"/>
  <c r="A29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C16" i="21"/>
  <c r="C21" i="21"/>
  <c r="C29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C104" i="21"/>
  <c r="C105" i="21"/>
  <c r="C106" i="21"/>
  <c r="C107" i="21"/>
  <c r="C108" i="21"/>
  <c r="C109" i="21"/>
  <c r="C110" i="21"/>
  <c r="C111" i="21"/>
  <c r="C112" i="21"/>
  <c r="C113" i="21"/>
  <c r="C114" i="21"/>
  <c r="C115" i="21"/>
  <c r="C116" i="21"/>
  <c r="C117" i="21"/>
  <c r="C118" i="21"/>
  <c r="C119" i="21"/>
  <c r="C120" i="21"/>
  <c r="C121" i="21"/>
  <c r="C122" i="21"/>
  <c r="C123" i="21"/>
  <c r="C124" i="21"/>
  <c r="C125" i="21"/>
  <c r="C126" i="21"/>
  <c r="C127" i="21"/>
  <c r="C128" i="21"/>
  <c r="C129" i="21"/>
  <c r="C130" i="21"/>
  <c r="C131" i="21"/>
  <c r="C132" i="21"/>
  <c r="C133" i="21"/>
  <c r="C134" i="21"/>
  <c r="C135" i="21"/>
  <c r="C136" i="21"/>
  <c r="C137" i="21"/>
  <c r="C138" i="21"/>
  <c r="C139" i="21"/>
  <c r="C140" i="21"/>
  <c r="C141" i="21"/>
  <c r="C142" i="21"/>
  <c r="C143" i="21"/>
  <c r="C144" i="21"/>
  <c r="C145" i="21"/>
  <c r="C146" i="21"/>
  <c r="C147" i="21"/>
  <c r="C148" i="21"/>
  <c r="C149" i="21"/>
  <c r="C150" i="21"/>
  <c r="C151" i="21"/>
  <c r="C152" i="21"/>
  <c r="A3" i="34"/>
  <c r="B3" i="34"/>
  <c r="C3" i="34"/>
  <c r="D3" i="34"/>
  <c r="E3" i="34"/>
  <c r="F3" i="34"/>
  <c r="G3" i="34"/>
  <c r="A4" i="34"/>
  <c r="B4" i="34"/>
  <c r="C4" i="34"/>
  <c r="D4" i="34"/>
  <c r="E4" i="34"/>
  <c r="F4" i="34"/>
  <c r="G4" i="34"/>
  <c r="A5" i="34"/>
  <c r="B5" i="34"/>
  <c r="C5" i="34"/>
  <c r="D5" i="34"/>
  <c r="E5" i="34"/>
  <c r="F5" i="34"/>
  <c r="G5" i="34"/>
  <c r="A6" i="34"/>
  <c r="H6" i="34" s="1"/>
  <c r="B6" i="34"/>
  <c r="C6" i="34"/>
  <c r="D6" i="34"/>
  <c r="E6" i="34"/>
  <c r="F6" i="34"/>
  <c r="G6" i="34"/>
  <c r="A7" i="34"/>
  <c r="H7" i="34" s="1"/>
  <c r="B7" i="34"/>
  <c r="C7" i="34"/>
  <c r="D7" i="34"/>
  <c r="E7" i="34"/>
  <c r="F7" i="34"/>
  <c r="G7" i="34"/>
  <c r="A8" i="34"/>
  <c r="H8" i="34" s="1"/>
  <c r="B8" i="34"/>
  <c r="C8" i="34"/>
  <c r="D8" i="34"/>
  <c r="E8" i="34"/>
  <c r="F8" i="34"/>
  <c r="G8" i="34"/>
  <c r="A9" i="34"/>
  <c r="H9" i="34" s="1"/>
  <c r="B9" i="34"/>
  <c r="C9" i="34"/>
  <c r="D9" i="34"/>
  <c r="E9" i="34"/>
  <c r="F9" i="34"/>
  <c r="G9" i="34"/>
  <c r="A10" i="34"/>
  <c r="B10" i="34"/>
  <c r="C10" i="34"/>
  <c r="D10" i="34"/>
  <c r="E10" i="34"/>
  <c r="F10" i="34"/>
  <c r="G10" i="34"/>
  <c r="A11" i="34"/>
  <c r="B11" i="34"/>
  <c r="C11" i="34"/>
  <c r="D11" i="34"/>
  <c r="E11" i="34"/>
  <c r="F11" i="34"/>
  <c r="G11" i="34"/>
  <c r="A12" i="34"/>
  <c r="B12" i="34"/>
  <c r="C12" i="34"/>
  <c r="D12" i="34"/>
  <c r="E12" i="34"/>
  <c r="F12" i="34"/>
  <c r="G12" i="34"/>
  <c r="A13" i="34"/>
  <c r="H13" i="34" s="1"/>
  <c r="B13" i="34"/>
  <c r="C13" i="34"/>
  <c r="D13" i="34"/>
  <c r="E13" i="34"/>
  <c r="F13" i="34"/>
  <c r="G13" i="34"/>
  <c r="A14" i="34"/>
  <c r="B14" i="34"/>
  <c r="C14" i="34"/>
  <c r="D14" i="34"/>
  <c r="E14" i="34"/>
  <c r="F14" i="34"/>
  <c r="G14" i="34"/>
  <c r="A15" i="34"/>
  <c r="B15" i="34"/>
  <c r="C15" i="34"/>
  <c r="D15" i="34"/>
  <c r="E15" i="34"/>
  <c r="F15" i="34"/>
  <c r="G15" i="34"/>
  <c r="A16" i="34"/>
  <c r="B16" i="34"/>
  <c r="C16" i="34"/>
  <c r="D16" i="34"/>
  <c r="E16" i="34"/>
  <c r="F16" i="34"/>
  <c r="G16" i="34"/>
  <c r="A17" i="34"/>
  <c r="B17" i="34"/>
  <c r="C17" i="34"/>
  <c r="D17" i="34"/>
  <c r="E17" i="34"/>
  <c r="F17" i="34"/>
  <c r="G17" i="34"/>
  <c r="A18" i="34"/>
  <c r="H18" i="34" s="1"/>
  <c r="B18" i="34"/>
  <c r="C18" i="34"/>
  <c r="D18" i="34"/>
  <c r="E18" i="34"/>
  <c r="F18" i="34"/>
  <c r="G18" i="34"/>
  <c r="A19" i="34"/>
  <c r="H19" i="34" s="1"/>
  <c r="B19" i="34"/>
  <c r="C19" i="34"/>
  <c r="D19" i="34"/>
  <c r="E19" i="34"/>
  <c r="F19" i="34"/>
  <c r="G19" i="34"/>
  <c r="A20" i="34"/>
  <c r="H20" i="34" s="1"/>
  <c r="B20" i="34"/>
  <c r="C20" i="34"/>
  <c r="D20" i="34"/>
  <c r="E20" i="34"/>
  <c r="F20" i="34"/>
  <c r="G20" i="34"/>
  <c r="A21" i="34"/>
  <c r="H21" i="34" s="1"/>
  <c r="B21" i="34"/>
  <c r="C21" i="34"/>
  <c r="D21" i="34"/>
  <c r="E21" i="34"/>
  <c r="F21" i="34"/>
  <c r="G21" i="34"/>
  <c r="A22" i="34"/>
  <c r="B22" i="34"/>
  <c r="C22" i="34"/>
  <c r="D22" i="34"/>
  <c r="E22" i="34"/>
  <c r="F22" i="34"/>
  <c r="G22" i="34"/>
  <c r="A23" i="34"/>
  <c r="B23" i="34"/>
  <c r="C23" i="34"/>
  <c r="D23" i="34"/>
  <c r="E23" i="34"/>
  <c r="F23" i="34"/>
  <c r="G23" i="34"/>
  <c r="A24" i="34"/>
  <c r="B24" i="34"/>
  <c r="C24" i="34"/>
  <c r="D24" i="34"/>
  <c r="E24" i="34"/>
  <c r="F24" i="34"/>
  <c r="G24" i="34"/>
  <c r="A25" i="34"/>
  <c r="H25" i="34" s="1"/>
  <c r="B25" i="34"/>
  <c r="C25" i="34"/>
  <c r="D25" i="34"/>
  <c r="E25" i="34"/>
  <c r="F25" i="34"/>
  <c r="G25" i="34"/>
  <c r="A26" i="34"/>
  <c r="B26" i="34"/>
  <c r="C26" i="34"/>
  <c r="D26" i="34"/>
  <c r="E26" i="34"/>
  <c r="F26" i="34"/>
  <c r="G26" i="34"/>
  <c r="A27" i="34"/>
  <c r="B27" i="34"/>
  <c r="C27" i="34"/>
  <c r="D27" i="34"/>
  <c r="E27" i="34"/>
  <c r="F27" i="34"/>
  <c r="G27" i="34"/>
  <c r="A28" i="34"/>
  <c r="B28" i="34"/>
  <c r="C28" i="34"/>
  <c r="D28" i="34"/>
  <c r="E28" i="34"/>
  <c r="F28" i="34"/>
  <c r="G28" i="34"/>
  <c r="A29" i="34"/>
  <c r="B29" i="34"/>
  <c r="C29" i="34"/>
  <c r="D29" i="34"/>
  <c r="E29" i="34"/>
  <c r="F29" i="34"/>
  <c r="G29" i="34"/>
  <c r="G2" i="34"/>
  <c r="F2" i="34"/>
  <c r="E2" i="34"/>
  <c r="D2" i="34"/>
  <c r="C2" i="34"/>
  <c r="B2" i="34"/>
  <c r="A2" i="34"/>
  <c r="H29" i="34"/>
  <c r="H28" i="34"/>
  <c r="H27" i="34"/>
  <c r="H26" i="34"/>
  <c r="H24" i="34"/>
  <c r="H23" i="34"/>
  <c r="H22" i="34"/>
  <c r="H17" i="34"/>
  <c r="H16" i="34"/>
  <c r="H15" i="34"/>
  <c r="H14" i="34"/>
  <c r="H12" i="34"/>
  <c r="H11" i="34"/>
  <c r="H10" i="34"/>
  <c r="H5" i="34"/>
  <c r="H4" i="34"/>
  <c r="H3" i="34"/>
  <c r="H2" i="34"/>
  <c r="K4" i="30" l="1"/>
  <c r="G13" i="30"/>
  <c r="H50" i="30"/>
  <c r="I13" i="30"/>
  <c r="G7" i="30"/>
  <c r="I19" i="30"/>
  <c r="G48" i="30"/>
  <c r="I43" i="30"/>
  <c r="G57" i="30"/>
  <c r="I7" i="30"/>
  <c r="G51" i="30"/>
  <c r="I61" i="30"/>
  <c r="G23" i="30"/>
  <c r="I60" i="30"/>
  <c r="G60" i="30"/>
  <c r="I36" i="30"/>
  <c r="K43" i="30"/>
  <c r="G36" i="30"/>
  <c r="I54" i="30"/>
  <c r="J33" i="30"/>
  <c r="G10" i="30"/>
  <c r="H35" i="30"/>
  <c r="J40" i="30"/>
  <c r="G63" i="30"/>
  <c r="H25" i="30"/>
  <c r="J11" i="30"/>
  <c r="G66" i="30"/>
  <c r="I22" i="30"/>
  <c r="J52" i="30"/>
  <c r="K56" i="30"/>
  <c r="G34" i="30"/>
  <c r="G42" i="30"/>
  <c r="H56" i="30"/>
  <c r="H29" i="30"/>
  <c r="I48" i="30"/>
  <c r="J50" i="30"/>
  <c r="J25" i="30"/>
  <c r="J39" i="30"/>
  <c r="H53" i="30"/>
  <c r="G55" i="30"/>
  <c r="H65" i="30"/>
  <c r="H3" i="30"/>
  <c r="I47" i="30"/>
  <c r="J53" i="30"/>
  <c r="J17" i="30"/>
  <c r="J35" i="30"/>
  <c r="G9" i="30"/>
  <c r="H46" i="30"/>
  <c r="H59" i="30"/>
  <c r="I23" i="30"/>
  <c r="J4" i="30"/>
  <c r="J14" i="30"/>
  <c r="H18" i="30"/>
  <c r="G62" i="30"/>
  <c r="H32" i="30"/>
  <c r="H12" i="30"/>
  <c r="I42" i="30"/>
  <c r="J30" i="30"/>
  <c r="J31" i="30"/>
  <c r="H17" i="30"/>
  <c r="H14" i="30"/>
  <c r="G19" i="30"/>
  <c r="G5" i="30"/>
  <c r="H21" i="30"/>
  <c r="H16" i="30"/>
  <c r="I27" i="30"/>
  <c r="J65" i="30"/>
  <c r="J3" i="30"/>
  <c r="H4" i="30"/>
  <c r="K50" i="30"/>
  <c r="G2" i="30"/>
  <c r="G15" i="30"/>
  <c r="H11" i="30"/>
  <c r="I10" i="30"/>
  <c r="I62" i="30"/>
  <c r="J46" i="30"/>
  <c r="J59" i="30"/>
  <c r="K53" i="30"/>
  <c r="G24" i="30"/>
  <c r="G38" i="30"/>
  <c r="H39" i="30"/>
  <c r="I34" i="30"/>
  <c r="I5" i="30"/>
  <c r="J32" i="30"/>
  <c r="J12" i="30"/>
  <c r="K26" i="30"/>
  <c r="G43" i="30"/>
  <c r="G47" i="30"/>
  <c r="G27" i="30"/>
  <c r="G61" i="30"/>
  <c r="G54" i="30"/>
  <c r="G8" i="30"/>
  <c r="G26" i="30"/>
  <c r="G41" i="30"/>
  <c r="G58" i="30"/>
  <c r="G37" i="30"/>
  <c r="G28" i="30"/>
  <c r="H63" i="30"/>
  <c r="H2" i="30"/>
  <c r="H57" i="30"/>
  <c r="H55" i="30"/>
  <c r="H15" i="30"/>
  <c r="I64" i="30"/>
  <c r="I20" i="30"/>
  <c r="I44" i="30"/>
  <c r="I6" i="30"/>
  <c r="I49" i="30"/>
  <c r="J56" i="30"/>
  <c r="L56" i="30" s="1" a="1"/>
  <c r="L56" i="30" s="1"/>
  <c r="J21" i="30"/>
  <c r="J18" i="30"/>
  <c r="J29" i="30"/>
  <c r="J16" i="30"/>
  <c r="H64" i="30"/>
  <c r="H20" i="30"/>
  <c r="H6" i="30"/>
  <c r="H49" i="30"/>
  <c r="J49" i="30"/>
  <c r="I8" i="30"/>
  <c r="I58" i="30"/>
  <c r="K34" i="30"/>
  <c r="K63" i="30"/>
  <c r="G33" i="30"/>
  <c r="G30" i="30"/>
  <c r="G40" i="30"/>
  <c r="G52" i="30"/>
  <c r="G31" i="30"/>
  <c r="H45" i="30"/>
  <c r="H66" i="30"/>
  <c r="H24" i="30"/>
  <c r="H51" i="30"/>
  <c r="H9" i="30"/>
  <c r="H38" i="30"/>
  <c r="I50" i="30"/>
  <c r="I65" i="30"/>
  <c r="I11" i="30"/>
  <c r="I25" i="30"/>
  <c r="I3" i="30"/>
  <c r="J63" i="30"/>
  <c r="J2" i="30"/>
  <c r="J57" i="30"/>
  <c r="J55" i="30"/>
  <c r="J15" i="30"/>
  <c r="K64" i="30"/>
  <c r="H44" i="30"/>
  <c r="K30" i="30"/>
  <c r="G64" i="30"/>
  <c r="G20" i="30"/>
  <c r="G44" i="30"/>
  <c r="G6" i="30"/>
  <c r="H10" i="30"/>
  <c r="H13" i="30"/>
  <c r="H7" i="30"/>
  <c r="H23" i="30"/>
  <c r="H62" i="30"/>
  <c r="H60" i="30"/>
  <c r="I53" i="30"/>
  <c r="O53" i="30" s="1" a="1"/>
  <c r="O53" i="30" s="1"/>
  <c r="I46" i="30"/>
  <c r="I39" i="30"/>
  <c r="I17" i="30"/>
  <c r="I59" i="30"/>
  <c r="J66" i="30"/>
  <c r="J24" i="30"/>
  <c r="J51" i="30"/>
  <c r="J9" i="30"/>
  <c r="J38" i="30"/>
  <c r="G45" i="30"/>
  <c r="I26" i="30"/>
  <c r="I41" i="30"/>
  <c r="I28" i="30"/>
  <c r="K22" i="30"/>
  <c r="K66" i="30"/>
  <c r="K20" i="30"/>
  <c r="G65" i="30"/>
  <c r="H34" i="30"/>
  <c r="H19" i="30"/>
  <c r="H48" i="30"/>
  <c r="H42" i="30"/>
  <c r="H5" i="30"/>
  <c r="H36" i="30"/>
  <c r="I4" i="30"/>
  <c r="I32" i="30"/>
  <c r="I35" i="30"/>
  <c r="I14" i="30"/>
  <c r="I12" i="30"/>
  <c r="J10" i="30"/>
  <c r="J13" i="30"/>
  <c r="G22" i="30"/>
  <c r="I33" i="30"/>
  <c r="I30" i="30"/>
  <c r="I52" i="30"/>
  <c r="I31" i="30"/>
  <c r="G46" i="30"/>
  <c r="H22" i="30"/>
  <c r="H43" i="30"/>
  <c r="H47" i="30"/>
  <c r="H27" i="30"/>
  <c r="H61" i="30"/>
  <c r="H54" i="30"/>
  <c r="I56" i="30"/>
  <c r="I21" i="30"/>
  <c r="I18" i="30"/>
  <c r="I29" i="30"/>
  <c r="I16" i="30"/>
  <c r="J19" i="30"/>
  <c r="L19" i="30" s="1" a="1"/>
  <c r="L19" i="30" s="1"/>
  <c r="K8" i="30"/>
  <c r="H8" i="30"/>
  <c r="H26" i="30"/>
  <c r="H41" i="30"/>
  <c r="H58" i="30"/>
  <c r="H37" i="30"/>
  <c r="H28" i="30"/>
  <c r="I37" i="30"/>
  <c r="I40" i="30"/>
  <c r="J45" i="30"/>
  <c r="K33" i="30"/>
  <c r="L33" i="30" s="1" a="1"/>
  <c r="L33" i="30" s="1"/>
  <c r="J26" i="21"/>
  <c r="I22" i="21"/>
  <c r="J17" i="25"/>
  <c r="J18" i="25"/>
  <c r="J19" i="25"/>
  <c r="I8" i="25"/>
  <c r="K8" i="25" s="1"/>
  <c r="J12" i="25"/>
  <c r="I36" i="25"/>
  <c r="K36" i="25" s="1"/>
  <c r="K12" i="25"/>
  <c r="I22" i="25"/>
  <c r="K22" i="25" s="1"/>
  <c r="K18" i="25"/>
  <c r="J31" i="25"/>
  <c r="K31" i="25" s="1"/>
  <c r="I14" i="25"/>
  <c r="K14" i="25" s="1"/>
  <c r="K17" i="25"/>
  <c r="J29" i="25"/>
  <c r="K29" i="25" s="1"/>
  <c r="I33" i="25"/>
  <c r="K33" i="25" s="1"/>
  <c r="J24" i="25"/>
  <c r="K24" i="25" s="1"/>
  <c r="I15" i="25"/>
  <c r="K15" i="25" s="1"/>
  <c r="J4" i="25"/>
  <c r="K4" i="25" s="1"/>
  <c r="J25" i="25"/>
  <c r="K25" i="25" s="1"/>
  <c r="J20" i="25"/>
  <c r="J11" i="25"/>
  <c r="K11" i="25" s="1"/>
  <c r="J32" i="25"/>
  <c r="K32" i="25" s="1"/>
  <c r="J2" i="25"/>
  <c r="K2" i="25" s="1"/>
  <c r="J13" i="25"/>
  <c r="K13" i="25" s="1"/>
  <c r="J23" i="25"/>
  <c r="K23" i="25" s="1"/>
  <c r="J10" i="25"/>
  <c r="K10" i="25" s="1"/>
  <c r="J35" i="25"/>
  <c r="J28" i="25"/>
  <c r="K28" i="25" s="1"/>
  <c r="J7" i="25"/>
  <c r="K7" i="25" s="1"/>
  <c r="J3" i="25"/>
  <c r="K3" i="25" s="1"/>
  <c r="J37" i="25"/>
  <c r="J26" i="25"/>
  <c r="J9" i="25"/>
  <c r="K9" i="25" s="1"/>
  <c r="J6" i="25"/>
  <c r="K6" i="25" s="1"/>
  <c r="J30" i="25"/>
  <c r="K30" i="25" s="1"/>
  <c r="J16" i="25"/>
  <c r="K16" i="25" s="1"/>
  <c r="I5" i="25"/>
  <c r="K5" i="25" s="1"/>
  <c r="I25" i="21"/>
  <c r="J21" i="21"/>
  <c r="K23" i="21"/>
  <c r="K21" i="21"/>
  <c r="L21" i="21" s="1"/>
  <c r="K25" i="21"/>
  <c r="J28" i="21"/>
  <c r="J24" i="21"/>
  <c r="K24" i="21" s="1"/>
  <c r="K26" i="21"/>
  <c r="K22" i="21"/>
  <c r="J27" i="21"/>
  <c r="K24" i="34"/>
  <c r="K23" i="34"/>
  <c r="K25" i="34"/>
  <c r="K6" i="34"/>
  <c r="K27" i="34"/>
  <c r="K12" i="34"/>
  <c r="K10" i="34"/>
  <c r="K22" i="34"/>
  <c r="I2" i="34"/>
  <c r="K2" i="34" s="1"/>
  <c r="I3" i="34"/>
  <c r="K3" i="34" s="1"/>
  <c r="I4" i="34"/>
  <c r="K4" i="34" s="1"/>
  <c r="I5" i="34"/>
  <c r="K5" i="34" s="1"/>
  <c r="I6" i="34"/>
  <c r="I7" i="34"/>
  <c r="K7" i="34" s="1"/>
  <c r="I8" i="34"/>
  <c r="K8" i="34" s="1"/>
  <c r="I9" i="34"/>
  <c r="K9" i="34" s="1"/>
  <c r="I10" i="34"/>
  <c r="I11" i="34"/>
  <c r="I12" i="34"/>
  <c r="I13" i="34"/>
  <c r="I14" i="34"/>
  <c r="I15" i="34"/>
  <c r="I16" i="34"/>
  <c r="K16" i="34" s="1"/>
  <c r="I17" i="34"/>
  <c r="K17" i="34" s="1"/>
  <c r="I18" i="34"/>
  <c r="K18" i="34" s="1"/>
  <c r="I19" i="34"/>
  <c r="K19" i="34" s="1"/>
  <c r="I20" i="34"/>
  <c r="K20" i="34" s="1"/>
  <c r="I21" i="34"/>
  <c r="K21" i="34" s="1"/>
  <c r="I22" i="34"/>
  <c r="I23" i="34"/>
  <c r="I24" i="34"/>
  <c r="I25" i="34"/>
  <c r="I26" i="34"/>
  <c r="K26" i="34" s="1"/>
  <c r="I27" i="34"/>
  <c r="I28" i="34"/>
  <c r="K28" i="34" s="1"/>
  <c r="I29" i="34"/>
  <c r="K29" i="34" s="1"/>
  <c r="J2" i="34"/>
  <c r="J3" i="34"/>
  <c r="J4" i="34"/>
  <c r="J5" i="34"/>
  <c r="J6" i="34"/>
  <c r="J7" i="34"/>
  <c r="J8" i="34"/>
  <c r="J9" i="34"/>
  <c r="J10" i="34"/>
  <c r="J11" i="34"/>
  <c r="K11" i="34" s="1"/>
  <c r="J12" i="34"/>
  <c r="J13" i="34"/>
  <c r="K13" i="34" s="1"/>
  <c r="J14" i="34"/>
  <c r="K14" i="34" s="1"/>
  <c r="J15" i="34"/>
  <c r="K15" i="34" s="1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O13" i="30" l="1" a="1"/>
  <c r="O13" i="30" s="1"/>
  <c r="O10" i="30" a="1"/>
  <c r="O10" i="30" s="1"/>
  <c r="O20" i="30" a="1"/>
  <c r="O20" i="30" s="1"/>
  <c r="L13" i="30" a="1"/>
  <c r="L13" i="30" s="1"/>
  <c r="M33" i="30" a="1"/>
  <c r="M33" i="30" s="1"/>
  <c r="N33" i="30" s="1"/>
  <c r="R50" i="30"/>
  <c r="L46" i="30" a="1"/>
  <c r="L46" i="30" s="1"/>
  <c r="O56" i="30" a="1"/>
  <c r="O56" i="30" s="1"/>
  <c r="P56" i="30" s="1"/>
  <c r="R56" i="30"/>
  <c r="O26" i="30" a="1"/>
  <c r="O26" i="30" s="1"/>
  <c r="P26" i="30" s="1"/>
  <c r="M50" i="30" a="1"/>
  <c r="M50" i="30" s="1"/>
  <c r="N50" i="30" s="1"/>
  <c r="O50" i="30" a="1"/>
  <c r="O50" i="30" s="1"/>
  <c r="P50" i="30" s="1"/>
  <c r="O30" i="30" a="1"/>
  <c r="O30" i="30" s="1"/>
  <c r="M4" i="30" a="1"/>
  <c r="M4" i="30" s="1"/>
  <c r="R53" i="30"/>
  <c r="O8" i="30" a="1"/>
  <c r="O8" i="30" s="1"/>
  <c r="O33" i="30" a="1"/>
  <c r="O33" i="30" s="1"/>
  <c r="P33" i="30" s="1"/>
  <c r="R63" i="30"/>
  <c r="M10" i="30" a="1"/>
  <c r="M10" i="30" s="1"/>
  <c r="L50" i="30" a="1"/>
  <c r="L50" i="30" s="1"/>
  <c r="R65" i="30"/>
  <c r="R20" i="30"/>
  <c r="L10" i="30" a="1"/>
  <c r="L10" i="30" s="1"/>
  <c r="R64" i="30"/>
  <c r="M22" i="30" a="1"/>
  <c r="M22" i="30" s="1"/>
  <c r="M65" i="30" a="1"/>
  <c r="M65" i="30" s="1"/>
  <c r="N65" i="30" s="1"/>
  <c r="L53" i="30" a="1"/>
  <c r="L53" i="30" s="1"/>
  <c r="M64" i="30" a="1"/>
  <c r="M64" i="30" s="1"/>
  <c r="N64" i="30" s="1"/>
  <c r="L63" i="30" a="1"/>
  <c r="L63" i="30" s="1"/>
  <c r="R19" i="30"/>
  <c r="R46" i="30"/>
  <c r="R4" i="30"/>
  <c r="O65" i="30" a="1"/>
  <c r="O65" i="30" s="1"/>
  <c r="R66" i="30"/>
  <c r="O63" i="30" a="1"/>
  <c r="O63" i="30" s="1"/>
  <c r="M43" i="30" a="1"/>
  <c r="M43" i="30" s="1"/>
  <c r="N43" i="30" s="1"/>
  <c r="M30" i="30" a="1"/>
  <c r="M30" i="30" s="1"/>
  <c r="N30" i="30" s="1"/>
  <c r="M20" i="30" a="1"/>
  <c r="M20" i="30" s="1"/>
  <c r="R30" i="30"/>
  <c r="L8" i="30" a="1"/>
  <c r="L8" i="30" s="1"/>
  <c r="L64" i="30" a="1"/>
  <c r="L64" i="30" s="1"/>
  <c r="M53" i="30" a="1"/>
  <c r="M53" i="30" s="1"/>
  <c r="N53" i="30" s="1"/>
  <c r="O46" i="30" a="1"/>
  <c r="O46" i="30" s="1"/>
  <c r="P46" i="30" s="1"/>
  <c r="L65" i="30" a="1"/>
  <c r="L65" i="30" s="1"/>
  <c r="R33" i="30"/>
  <c r="M19" i="30" a="1"/>
  <c r="M19" i="30" s="1"/>
  <c r="R13" i="30"/>
  <c r="M63" i="30" a="1"/>
  <c r="M63" i="30" s="1"/>
  <c r="N63" i="30" s="1"/>
  <c r="L30" i="30" a="1"/>
  <c r="L30" i="30" s="1"/>
  <c r="M34" i="30" a="1"/>
  <c r="M34" i="30" s="1"/>
  <c r="N34" i="30" s="1"/>
  <c r="R10" i="30"/>
  <c r="R43" i="30"/>
  <c r="O43" i="30" a="1"/>
  <c r="O43" i="30" s="1"/>
  <c r="P43" i="30" s="1"/>
  <c r="L43" i="30" a="1"/>
  <c r="L43" i="30" s="1"/>
  <c r="L20" i="30" a="1"/>
  <c r="L20" i="30" s="1"/>
  <c r="M8" i="30" a="1"/>
  <c r="M8" i="30" s="1"/>
  <c r="M46" i="30" a="1"/>
  <c r="M46" i="30" s="1"/>
  <c r="N46" i="30" s="1"/>
  <c r="M56" i="30" a="1"/>
  <c r="M56" i="30" s="1"/>
  <c r="N56" i="30" s="1"/>
  <c r="O19" i="30" a="1"/>
  <c r="O19" i="30" s="1"/>
  <c r="L34" i="30" a="1"/>
  <c r="L34" i="30" s="1"/>
  <c r="O64" i="30" a="1"/>
  <c r="O64" i="30" s="1"/>
  <c r="P64" i="30" s="1"/>
  <c r="L4" i="30" a="1"/>
  <c r="L4" i="30" s="1"/>
  <c r="M13" i="30" a="1"/>
  <c r="M13" i="30" s="1"/>
  <c r="L22" i="30" a="1"/>
  <c r="L22" i="30" s="1"/>
  <c r="O4" i="30" a="1"/>
  <c r="O4" i="30" s="1"/>
  <c r="R26" i="30"/>
  <c r="L26" i="30" a="1"/>
  <c r="L26" i="30" s="1"/>
  <c r="M26" i="30" a="1"/>
  <c r="M26" i="30" s="1"/>
  <c r="N26" i="30" s="1"/>
  <c r="R8" i="30"/>
  <c r="O34" i="30" a="1"/>
  <c r="O34" i="30" s="1"/>
  <c r="R34" i="30"/>
  <c r="O66" i="30" a="1"/>
  <c r="O66" i="30" s="1"/>
  <c r="M66" i="30" a="1"/>
  <c r="M66" i="30" s="1"/>
  <c r="N66" i="30" s="1"/>
  <c r="R22" i="30"/>
  <c r="O22" i="30" a="1"/>
  <c r="O22" i="30" s="1"/>
  <c r="L66" i="30" a="1"/>
  <c r="L66" i="30" s="1"/>
  <c r="L28" i="34"/>
  <c r="L5" i="34"/>
  <c r="L29" i="34"/>
  <c r="L3" i="34"/>
  <c r="L4" i="34"/>
  <c r="L17" i="34"/>
  <c r="L11" i="34"/>
  <c r="L26" i="34"/>
  <c r="L9" i="34"/>
  <c r="L8" i="34"/>
  <c r="L15" i="34"/>
  <c r="L19" i="34"/>
  <c r="L7" i="34"/>
  <c r="L13" i="34"/>
  <c r="L16" i="34"/>
  <c r="L2" i="34"/>
  <c r="L21" i="34"/>
  <c r="L20" i="34"/>
  <c r="L14" i="34"/>
  <c r="L18" i="34"/>
  <c r="L25" i="34"/>
  <c r="L12" i="34"/>
  <c r="L6" i="34"/>
  <c r="L27" i="34"/>
  <c r="L24" i="34"/>
  <c r="L10" i="34"/>
  <c r="L23" i="34"/>
  <c r="L22" i="34"/>
  <c r="Q65" i="30" l="1"/>
  <c r="P65" i="30"/>
  <c r="Q46" i="30"/>
  <c r="Q56" i="30"/>
  <c r="Q26" i="30"/>
  <c r="Q50" i="30"/>
  <c r="Q33" i="30"/>
  <c r="Q43" i="30"/>
  <c r="Q64" i="30"/>
  <c r="G99" i="27"/>
  <c r="K99" i="27" s="1"/>
  <c r="L99" i="27" s="1"/>
  <c r="F99" i="27"/>
  <c r="E99" i="27"/>
  <c r="D99" i="27"/>
  <c r="C99" i="27"/>
  <c r="B99" i="27"/>
  <c r="A99" i="27"/>
  <c r="H99" i="27" s="1"/>
  <c r="G98" i="27"/>
  <c r="I98" i="27" s="1"/>
  <c r="F98" i="27"/>
  <c r="E98" i="27"/>
  <c r="D98" i="27"/>
  <c r="C98" i="27"/>
  <c r="B98" i="27"/>
  <c r="A98" i="27"/>
  <c r="H98" i="27" s="1"/>
  <c r="G97" i="27"/>
  <c r="K97" i="27" s="1"/>
  <c r="L97" i="27" s="1"/>
  <c r="F97" i="27"/>
  <c r="E97" i="27"/>
  <c r="D97" i="27"/>
  <c r="C97" i="27"/>
  <c r="B97" i="27"/>
  <c r="A97" i="27"/>
  <c r="H97" i="27" s="1"/>
  <c r="G96" i="27"/>
  <c r="K96" i="27" s="1"/>
  <c r="L96" i="27" s="1"/>
  <c r="F96" i="27"/>
  <c r="E96" i="27"/>
  <c r="D96" i="27"/>
  <c r="C96" i="27"/>
  <c r="B96" i="27"/>
  <c r="A96" i="27"/>
  <c r="H96" i="27" s="1"/>
  <c r="G95" i="27"/>
  <c r="I95" i="27" s="1"/>
  <c r="F95" i="27"/>
  <c r="E95" i="27"/>
  <c r="D95" i="27"/>
  <c r="C95" i="27"/>
  <c r="B95" i="27"/>
  <c r="A95" i="27"/>
  <c r="H95" i="27" s="1"/>
  <c r="G94" i="27"/>
  <c r="K94" i="27" s="1"/>
  <c r="L94" i="27" s="1"/>
  <c r="F94" i="27"/>
  <c r="E94" i="27"/>
  <c r="D94" i="27"/>
  <c r="C94" i="27"/>
  <c r="B94" i="27"/>
  <c r="A94" i="27"/>
  <c r="H94" i="27" s="1"/>
  <c r="G93" i="27"/>
  <c r="K93" i="27" s="1"/>
  <c r="L93" i="27" s="1"/>
  <c r="F93" i="27"/>
  <c r="E93" i="27"/>
  <c r="D93" i="27"/>
  <c r="C93" i="27"/>
  <c r="B93" i="27"/>
  <c r="A93" i="27"/>
  <c r="H93" i="27" s="1"/>
  <c r="G92" i="27"/>
  <c r="I92" i="27" s="1"/>
  <c r="F92" i="27"/>
  <c r="E92" i="27"/>
  <c r="D92" i="27"/>
  <c r="C92" i="27"/>
  <c r="B92" i="27"/>
  <c r="A92" i="27"/>
  <c r="H92" i="27" s="1"/>
  <c r="G91" i="27"/>
  <c r="K91" i="27" s="1"/>
  <c r="L91" i="27" s="1"/>
  <c r="F91" i="27"/>
  <c r="E91" i="27"/>
  <c r="D91" i="27"/>
  <c r="C91" i="27"/>
  <c r="B91" i="27"/>
  <c r="A91" i="27"/>
  <c r="H91" i="27" s="1"/>
  <c r="G90" i="27"/>
  <c r="J90" i="27" s="1"/>
  <c r="F90" i="27"/>
  <c r="E90" i="27"/>
  <c r="D90" i="27"/>
  <c r="C90" i="27"/>
  <c r="B90" i="27"/>
  <c r="A90" i="27"/>
  <c r="H90" i="27" s="1"/>
  <c r="G89" i="27"/>
  <c r="I89" i="27" s="1"/>
  <c r="F89" i="27"/>
  <c r="E89" i="27"/>
  <c r="D89" i="27"/>
  <c r="C89" i="27"/>
  <c r="B89" i="27"/>
  <c r="A89" i="27"/>
  <c r="H89" i="27" s="1"/>
  <c r="G88" i="27"/>
  <c r="I88" i="27" s="1"/>
  <c r="F88" i="27"/>
  <c r="E88" i="27"/>
  <c r="D88" i="27"/>
  <c r="C88" i="27"/>
  <c r="B88" i="27"/>
  <c r="A88" i="27"/>
  <c r="H88" i="27" s="1"/>
  <c r="G87" i="27"/>
  <c r="K87" i="27" s="1"/>
  <c r="L87" i="27" s="1"/>
  <c r="F87" i="27"/>
  <c r="E87" i="27"/>
  <c r="D87" i="27"/>
  <c r="C87" i="27"/>
  <c r="B87" i="27"/>
  <c r="A87" i="27"/>
  <c r="H87" i="27" s="1"/>
  <c r="G86" i="27"/>
  <c r="I86" i="27" s="1"/>
  <c r="F86" i="27"/>
  <c r="E86" i="27"/>
  <c r="D86" i="27"/>
  <c r="C86" i="27"/>
  <c r="B86" i="27"/>
  <c r="A86" i="27"/>
  <c r="H86" i="27" s="1"/>
  <c r="G85" i="27"/>
  <c r="I85" i="27" s="1"/>
  <c r="F85" i="27"/>
  <c r="E85" i="27"/>
  <c r="D85" i="27"/>
  <c r="C85" i="27"/>
  <c r="B85" i="27"/>
  <c r="A85" i="27"/>
  <c r="H85" i="27" s="1"/>
  <c r="G84" i="27"/>
  <c r="K84" i="27" s="1"/>
  <c r="L84" i="27" s="1"/>
  <c r="F84" i="27"/>
  <c r="E84" i="27"/>
  <c r="D84" i="27"/>
  <c r="C84" i="27"/>
  <c r="B84" i="27"/>
  <c r="A84" i="27"/>
  <c r="H84" i="27" s="1"/>
  <c r="G83" i="27"/>
  <c r="K83" i="27" s="1"/>
  <c r="L83" i="27" s="1"/>
  <c r="F83" i="27"/>
  <c r="E83" i="27"/>
  <c r="D83" i="27"/>
  <c r="C83" i="27"/>
  <c r="B83" i="27"/>
  <c r="A83" i="27"/>
  <c r="H83" i="27" s="1"/>
  <c r="G82" i="27"/>
  <c r="K82" i="27" s="1"/>
  <c r="L82" i="27" s="1"/>
  <c r="F82" i="27"/>
  <c r="E82" i="27"/>
  <c r="D82" i="27"/>
  <c r="C82" i="27"/>
  <c r="B82" i="27"/>
  <c r="A82" i="27"/>
  <c r="H82" i="27" s="1"/>
  <c r="G81" i="27"/>
  <c r="J81" i="27" s="1"/>
  <c r="F81" i="27"/>
  <c r="E81" i="27"/>
  <c r="D81" i="27"/>
  <c r="C81" i="27"/>
  <c r="B81" i="27"/>
  <c r="A81" i="27"/>
  <c r="H81" i="27" s="1"/>
  <c r="G80" i="27"/>
  <c r="K80" i="27" s="1"/>
  <c r="L80" i="27" s="1"/>
  <c r="F80" i="27"/>
  <c r="E80" i="27"/>
  <c r="D80" i="27"/>
  <c r="C80" i="27"/>
  <c r="B80" i="27"/>
  <c r="A80" i="27"/>
  <c r="H80" i="27" s="1"/>
  <c r="G79" i="27"/>
  <c r="I79" i="27" s="1"/>
  <c r="F79" i="27"/>
  <c r="E79" i="27"/>
  <c r="D79" i="27"/>
  <c r="C79" i="27"/>
  <c r="B79" i="27"/>
  <c r="A79" i="27"/>
  <c r="H79" i="27" s="1"/>
  <c r="G78" i="27"/>
  <c r="K78" i="27" s="1"/>
  <c r="L78" i="27" s="1"/>
  <c r="F78" i="27"/>
  <c r="E78" i="27"/>
  <c r="D78" i="27"/>
  <c r="C78" i="27"/>
  <c r="B78" i="27"/>
  <c r="A78" i="27"/>
  <c r="H78" i="27" s="1"/>
  <c r="G77" i="27"/>
  <c r="J77" i="27" s="1"/>
  <c r="F77" i="27"/>
  <c r="E77" i="27"/>
  <c r="D77" i="27"/>
  <c r="C77" i="27"/>
  <c r="B77" i="27"/>
  <c r="A77" i="27"/>
  <c r="H77" i="27" s="1"/>
  <c r="G76" i="27"/>
  <c r="K76" i="27" s="1"/>
  <c r="L76" i="27" s="1"/>
  <c r="F76" i="27"/>
  <c r="E76" i="27"/>
  <c r="D76" i="27"/>
  <c r="C76" i="27"/>
  <c r="B76" i="27"/>
  <c r="A76" i="27"/>
  <c r="H76" i="27" s="1"/>
  <c r="G75" i="27"/>
  <c r="K75" i="27" s="1"/>
  <c r="L75" i="27" s="1"/>
  <c r="F75" i="27"/>
  <c r="E75" i="27"/>
  <c r="D75" i="27"/>
  <c r="C75" i="27"/>
  <c r="B75" i="27"/>
  <c r="A75" i="27"/>
  <c r="H75" i="27" s="1"/>
  <c r="G74" i="27"/>
  <c r="K74" i="27" s="1"/>
  <c r="L74" i="27" s="1"/>
  <c r="F74" i="27"/>
  <c r="E74" i="27"/>
  <c r="D74" i="27"/>
  <c r="C74" i="27"/>
  <c r="B74" i="27"/>
  <c r="A74" i="27"/>
  <c r="H74" i="27" s="1"/>
  <c r="G73" i="27"/>
  <c r="K73" i="27" s="1"/>
  <c r="L73" i="27" s="1"/>
  <c r="F73" i="27"/>
  <c r="E73" i="27"/>
  <c r="D73" i="27"/>
  <c r="C73" i="27"/>
  <c r="B73" i="27"/>
  <c r="A73" i="27"/>
  <c r="H73" i="27" s="1"/>
  <c r="G72" i="27"/>
  <c r="K72" i="27" s="1"/>
  <c r="L72" i="27" s="1"/>
  <c r="F72" i="27"/>
  <c r="E72" i="27"/>
  <c r="D72" i="27"/>
  <c r="C72" i="27"/>
  <c r="B72" i="27"/>
  <c r="A72" i="27"/>
  <c r="H72" i="27" s="1"/>
  <c r="G71" i="27"/>
  <c r="K71" i="27" s="1"/>
  <c r="L71" i="27" s="1"/>
  <c r="F71" i="27"/>
  <c r="E71" i="27"/>
  <c r="D71" i="27"/>
  <c r="C71" i="27"/>
  <c r="B71" i="27"/>
  <c r="A71" i="27"/>
  <c r="H71" i="27" s="1"/>
  <c r="G70" i="27"/>
  <c r="K70" i="27" s="1"/>
  <c r="L70" i="27" s="1"/>
  <c r="F70" i="27"/>
  <c r="E70" i="27"/>
  <c r="D70" i="27"/>
  <c r="C70" i="27"/>
  <c r="B70" i="27"/>
  <c r="A70" i="27"/>
  <c r="H70" i="27" s="1"/>
  <c r="G69" i="27"/>
  <c r="K69" i="27" s="1"/>
  <c r="L69" i="27" s="1"/>
  <c r="F69" i="27"/>
  <c r="E69" i="27"/>
  <c r="D69" i="27"/>
  <c r="C69" i="27"/>
  <c r="B69" i="27"/>
  <c r="A69" i="27"/>
  <c r="H69" i="27" s="1"/>
  <c r="G68" i="27"/>
  <c r="K68" i="27" s="1"/>
  <c r="L68" i="27" s="1"/>
  <c r="F68" i="27"/>
  <c r="E68" i="27"/>
  <c r="D68" i="27"/>
  <c r="C68" i="27"/>
  <c r="B68" i="27"/>
  <c r="A68" i="27"/>
  <c r="H68" i="27" s="1"/>
  <c r="G67" i="27"/>
  <c r="K67" i="27" s="1"/>
  <c r="L67" i="27" s="1"/>
  <c r="F67" i="27"/>
  <c r="E67" i="27"/>
  <c r="D67" i="27"/>
  <c r="C67" i="27"/>
  <c r="B67" i="27"/>
  <c r="A67" i="27"/>
  <c r="H67" i="27" s="1"/>
  <c r="G66" i="27"/>
  <c r="J66" i="27" s="1"/>
  <c r="F66" i="27"/>
  <c r="E66" i="27"/>
  <c r="D66" i="27"/>
  <c r="C66" i="27"/>
  <c r="B66" i="27"/>
  <c r="A66" i="27"/>
  <c r="H66" i="27" s="1"/>
  <c r="G65" i="27"/>
  <c r="J65" i="27" s="1"/>
  <c r="F65" i="27"/>
  <c r="E65" i="27"/>
  <c r="D65" i="27"/>
  <c r="C65" i="27"/>
  <c r="B65" i="27"/>
  <c r="A65" i="27"/>
  <c r="H65" i="27" s="1"/>
  <c r="G64" i="27"/>
  <c r="K64" i="27" s="1"/>
  <c r="L64" i="27" s="1"/>
  <c r="F64" i="27"/>
  <c r="E64" i="27"/>
  <c r="D64" i="27"/>
  <c r="C64" i="27"/>
  <c r="B64" i="27"/>
  <c r="A64" i="27"/>
  <c r="H64" i="27" s="1"/>
  <c r="G63" i="27"/>
  <c r="K63" i="27" s="1"/>
  <c r="L63" i="27" s="1"/>
  <c r="F63" i="27"/>
  <c r="E63" i="27"/>
  <c r="D63" i="27"/>
  <c r="C63" i="27"/>
  <c r="B63" i="27"/>
  <c r="A63" i="27"/>
  <c r="H63" i="27" s="1"/>
  <c r="G62" i="27"/>
  <c r="I62" i="27" s="1"/>
  <c r="F62" i="27"/>
  <c r="E62" i="27"/>
  <c r="D62" i="27"/>
  <c r="C62" i="27"/>
  <c r="B62" i="27"/>
  <c r="A62" i="27"/>
  <c r="H62" i="27" s="1"/>
  <c r="G61" i="27"/>
  <c r="K61" i="27" s="1"/>
  <c r="L61" i="27" s="1"/>
  <c r="F61" i="27"/>
  <c r="E61" i="27"/>
  <c r="D61" i="27"/>
  <c r="C61" i="27"/>
  <c r="B61" i="27"/>
  <c r="A61" i="27"/>
  <c r="H61" i="27" s="1"/>
  <c r="G60" i="27"/>
  <c r="K60" i="27" s="1"/>
  <c r="L60" i="27" s="1"/>
  <c r="F60" i="27"/>
  <c r="E60" i="27"/>
  <c r="D60" i="27"/>
  <c r="C60" i="27"/>
  <c r="B60" i="27"/>
  <c r="A60" i="27"/>
  <c r="H60" i="27" s="1"/>
  <c r="G59" i="27"/>
  <c r="I59" i="27" s="1"/>
  <c r="F59" i="27"/>
  <c r="E59" i="27"/>
  <c r="D59" i="27"/>
  <c r="C59" i="27"/>
  <c r="B59" i="27"/>
  <c r="A59" i="27"/>
  <c r="H59" i="27" s="1"/>
  <c r="G58" i="27"/>
  <c r="K58" i="27" s="1"/>
  <c r="L58" i="27" s="1"/>
  <c r="F58" i="27"/>
  <c r="E58" i="27"/>
  <c r="D58" i="27"/>
  <c r="C58" i="27"/>
  <c r="B58" i="27"/>
  <c r="A58" i="27"/>
  <c r="H58" i="27" s="1"/>
  <c r="G57" i="27"/>
  <c r="J57" i="27" s="1"/>
  <c r="F57" i="27"/>
  <c r="E57" i="27"/>
  <c r="D57" i="27"/>
  <c r="C57" i="27"/>
  <c r="B57" i="27"/>
  <c r="A57" i="27"/>
  <c r="H57" i="27" s="1"/>
  <c r="G56" i="27"/>
  <c r="J56" i="27" s="1"/>
  <c r="F56" i="27"/>
  <c r="E56" i="27"/>
  <c r="D56" i="27"/>
  <c r="C56" i="27"/>
  <c r="B56" i="27"/>
  <c r="A56" i="27"/>
  <c r="H56" i="27" s="1"/>
  <c r="G55" i="27"/>
  <c r="K55" i="27" s="1"/>
  <c r="L55" i="27" s="1"/>
  <c r="F55" i="27"/>
  <c r="E55" i="27"/>
  <c r="D55" i="27"/>
  <c r="C55" i="27"/>
  <c r="B55" i="27"/>
  <c r="A55" i="27"/>
  <c r="H55" i="27" s="1"/>
  <c r="G54" i="27"/>
  <c r="K54" i="27" s="1"/>
  <c r="L54" i="27" s="1"/>
  <c r="F54" i="27"/>
  <c r="E54" i="27"/>
  <c r="D54" i="27"/>
  <c r="C54" i="27"/>
  <c r="B54" i="27"/>
  <c r="A54" i="27"/>
  <c r="H54" i="27" s="1"/>
  <c r="G53" i="27"/>
  <c r="K53" i="27" s="1"/>
  <c r="L53" i="27" s="1"/>
  <c r="F53" i="27"/>
  <c r="E53" i="27"/>
  <c r="D53" i="27"/>
  <c r="C53" i="27"/>
  <c r="B53" i="27"/>
  <c r="A53" i="27"/>
  <c r="H53" i="27" s="1"/>
  <c r="G52" i="27"/>
  <c r="K52" i="27" s="1"/>
  <c r="L52" i="27" s="1"/>
  <c r="F52" i="27"/>
  <c r="E52" i="27"/>
  <c r="D52" i="27"/>
  <c r="C52" i="27"/>
  <c r="B52" i="27"/>
  <c r="A52" i="27"/>
  <c r="H52" i="27" s="1"/>
  <c r="G51" i="27"/>
  <c r="I51" i="27" s="1"/>
  <c r="F51" i="27"/>
  <c r="E51" i="27"/>
  <c r="D51" i="27"/>
  <c r="C51" i="27"/>
  <c r="B51" i="27"/>
  <c r="A51" i="27"/>
  <c r="H51" i="27" s="1"/>
  <c r="G50" i="27"/>
  <c r="K50" i="27" s="1"/>
  <c r="L50" i="27" s="1"/>
  <c r="F50" i="27"/>
  <c r="E50" i="27"/>
  <c r="D50" i="27"/>
  <c r="C50" i="27"/>
  <c r="B50" i="27"/>
  <c r="A50" i="27"/>
  <c r="H50" i="27" s="1"/>
  <c r="G49" i="27"/>
  <c r="I49" i="27" s="1"/>
  <c r="F49" i="27"/>
  <c r="E49" i="27"/>
  <c r="D49" i="27"/>
  <c r="C49" i="27"/>
  <c r="B49" i="27"/>
  <c r="A49" i="27"/>
  <c r="H49" i="27" s="1"/>
  <c r="G48" i="27"/>
  <c r="K48" i="27" s="1"/>
  <c r="L48" i="27" s="1"/>
  <c r="F48" i="27"/>
  <c r="E48" i="27"/>
  <c r="D48" i="27"/>
  <c r="C48" i="27"/>
  <c r="B48" i="27"/>
  <c r="A48" i="27"/>
  <c r="H48" i="27" s="1"/>
  <c r="G47" i="27"/>
  <c r="K47" i="27" s="1"/>
  <c r="L47" i="27" s="1"/>
  <c r="F47" i="27"/>
  <c r="E47" i="27"/>
  <c r="D47" i="27"/>
  <c r="C47" i="27"/>
  <c r="B47" i="27"/>
  <c r="A47" i="27"/>
  <c r="H47" i="27" s="1"/>
  <c r="H45" i="27"/>
  <c r="J45" i="27" s="1"/>
  <c r="H46" i="27"/>
  <c r="H44" i="27"/>
  <c r="H43" i="27"/>
  <c r="I43" i="27" s="1"/>
  <c r="H42" i="27"/>
  <c r="J42" i="27" s="1"/>
  <c r="H39" i="27"/>
  <c r="J39" i="27" s="1"/>
  <c r="H41" i="27"/>
  <c r="J41" i="27" s="1"/>
  <c r="H40" i="27"/>
  <c r="I40" i="27" s="1"/>
  <c r="H38" i="27"/>
  <c r="J38" i="27" s="1"/>
  <c r="H37" i="27"/>
  <c r="J37" i="27" s="1"/>
  <c r="H36" i="27"/>
  <c r="H33" i="27"/>
  <c r="I33" i="27" s="1"/>
  <c r="H32" i="27"/>
  <c r="H34" i="27"/>
  <c r="H35" i="27"/>
  <c r="H31" i="27"/>
  <c r="I31" i="27" s="1"/>
  <c r="H30" i="27"/>
  <c r="J30" i="27" s="1"/>
  <c r="H13" i="27"/>
  <c r="H4" i="27"/>
  <c r="H5" i="27"/>
  <c r="H29" i="27"/>
  <c r="H21" i="27"/>
  <c r="G46" i="23"/>
  <c r="K46" i="23" s="1"/>
  <c r="L46" i="23" s="1"/>
  <c r="F46" i="23"/>
  <c r="E46" i="23"/>
  <c r="D46" i="23"/>
  <c r="C46" i="23"/>
  <c r="B46" i="23"/>
  <c r="A46" i="23"/>
  <c r="H46" i="23" s="1"/>
  <c r="G45" i="23"/>
  <c r="J45" i="23" s="1"/>
  <c r="F45" i="23"/>
  <c r="E45" i="23"/>
  <c r="D45" i="23"/>
  <c r="C45" i="23"/>
  <c r="B45" i="23"/>
  <c r="A45" i="23"/>
  <c r="H45" i="23" s="1"/>
  <c r="G44" i="23"/>
  <c r="K44" i="23" s="1"/>
  <c r="L44" i="23" s="1"/>
  <c r="F44" i="23"/>
  <c r="E44" i="23"/>
  <c r="D44" i="23"/>
  <c r="C44" i="23"/>
  <c r="B44" i="23"/>
  <c r="A44" i="23"/>
  <c r="H44" i="23" s="1"/>
  <c r="G43" i="23"/>
  <c r="K43" i="23" s="1"/>
  <c r="L43" i="23" s="1"/>
  <c r="F43" i="23"/>
  <c r="E43" i="23"/>
  <c r="D43" i="23"/>
  <c r="C43" i="23"/>
  <c r="B43" i="23"/>
  <c r="A43" i="23"/>
  <c r="H43" i="23" s="1"/>
  <c r="G42" i="23"/>
  <c r="J42" i="23" s="1"/>
  <c r="F42" i="23"/>
  <c r="E42" i="23"/>
  <c r="D42" i="23"/>
  <c r="C42" i="23"/>
  <c r="B42" i="23"/>
  <c r="A42" i="23"/>
  <c r="H42" i="23" s="1"/>
  <c r="G41" i="23"/>
  <c r="K41" i="23" s="1"/>
  <c r="L41" i="23" s="1"/>
  <c r="F41" i="23"/>
  <c r="E41" i="23"/>
  <c r="D41" i="23"/>
  <c r="C41" i="23"/>
  <c r="B41" i="23"/>
  <c r="A41" i="23"/>
  <c r="H41" i="23" s="1"/>
  <c r="G40" i="23"/>
  <c r="K40" i="23" s="1"/>
  <c r="L40" i="23" s="1"/>
  <c r="F40" i="23"/>
  <c r="E40" i="23"/>
  <c r="D40" i="23"/>
  <c r="C40" i="23"/>
  <c r="B40" i="23"/>
  <c r="A40" i="23"/>
  <c r="H40" i="23" s="1"/>
  <c r="G39" i="23"/>
  <c r="J39" i="23" s="1"/>
  <c r="F39" i="23"/>
  <c r="E39" i="23"/>
  <c r="D39" i="23"/>
  <c r="C39" i="23"/>
  <c r="B39" i="23"/>
  <c r="A39" i="23"/>
  <c r="H39" i="23" s="1"/>
  <c r="H38" i="23"/>
  <c r="J38" i="23" s="1"/>
  <c r="H37" i="23"/>
  <c r="J37" i="23" s="1"/>
  <c r="G35" i="23"/>
  <c r="K35" i="23" s="1"/>
  <c r="L35" i="23" s="1"/>
  <c r="F35" i="23"/>
  <c r="E35" i="23"/>
  <c r="D35" i="23"/>
  <c r="C35" i="23"/>
  <c r="B35" i="23"/>
  <c r="A35" i="23"/>
  <c r="H35" i="23" s="1"/>
  <c r="H33" i="23"/>
  <c r="G19" i="23"/>
  <c r="F19" i="23"/>
  <c r="E19" i="23"/>
  <c r="D19" i="23"/>
  <c r="C19" i="23"/>
  <c r="B19" i="23"/>
  <c r="A19" i="23"/>
  <c r="H2" i="23"/>
  <c r="G26" i="23"/>
  <c r="F26" i="23"/>
  <c r="E26" i="23"/>
  <c r="D26" i="23"/>
  <c r="C26" i="23"/>
  <c r="B26" i="23"/>
  <c r="A26" i="23"/>
  <c r="K152" i="21"/>
  <c r="L152" i="21" s="1"/>
  <c r="E152" i="21"/>
  <c r="H152" i="21"/>
  <c r="E151" i="21"/>
  <c r="H151" i="21"/>
  <c r="K150" i="21"/>
  <c r="L150" i="21" s="1"/>
  <c r="E150" i="21"/>
  <c r="H150" i="21"/>
  <c r="K149" i="21"/>
  <c r="L149" i="21" s="1"/>
  <c r="E149" i="21"/>
  <c r="H149" i="21"/>
  <c r="K148" i="21"/>
  <c r="L148" i="21" s="1"/>
  <c r="E148" i="21"/>
  <c r="H148" i="21"/>
  <c r="I147" i="21"/>
  <c r="E147" i="21"/>
  <c r="H147" i="21"/>
  <c r="K146" i="21"/>
  <c r="L146" i="21" s="1"/>
  <c r="E146" i="21"/>
  <c r="H146" i="21"/>
  <c r="I145" i="21"/>
  <c r="E145" i="21"/>
  <c r="H145" i="21"/>
  <c r="K144" i="21"/>
  <c r="L144" i="21" s="1"/>
  <c r="E144" i="21"/>
  <c r="H144" i="21"/>
  <c r="K143" i="21"/>
  <c r="L143" i="21" s="1"/>
  <c r="E143" i="21"/>
  <c r="H143" i="21"/>
  <c r="K142" i="21"/>
  <c r="L142" i="21" s="1"/>
  <c r="E142" i="21"/>
  <c r="H142" i="21"/>
  <c r="K141" i="21"/>
  <c r="L141" i="21" s="1"/>
  <c r="E141" i="21"/>
  <c r="H141" i="21"/>
  <c r="K140" i="21"/>
  <c r="L140" i="21" s="1"/>
  <c r="E140" i="21"/>
  <c r="H140" i="21"/>
  <c r="J139" i="21"/>
  <c r="E139" i="21"/>
  <c r="H139" i="21"/>
  <c r="K138" i="21"/>
  <c r="L138" i="21" s="1"/>
  <c r="E138" i="21"/>
  <c r="H138" i="21"/>
  <c r="K137" i="21"/>
  <c r="L137" i="21" s="1"/>
  <c r="E137" i="21"/>
  <c r="H137" i="21"/>
  <c r="K136" i="21"/>
  <c r="L136" i="21" s="1"/>
  <c r="E136" i="21"/>
  <c r="H136" i="21"/>
  <c r="J135" i="21"/>
  <c r="E135" i="21"/>
  <c r="H135" i="21"/>
  <c r="K134" i="21"/>
  <c r="L134" i="21" s="1"/>
  <c r="E134" i="21"/>
  <c r="H134" i="21"/>
  <c r="I133" i="21"/>
  <c r="E133" i="21"/>
  <c r="H133" i="21"/>
  <c r="K132" i="21"/>
  <c r="L132" i="21" s="1"/>
  <c r="E132" i="21"/>
  <c r="H132" i="21"/>
  <c r="I131" i="21"/>
  <c r="E131" i="21"/>
  <c r="H131" i="21"/>
  <c r="K130" i="21"/>
  <c r="L130" i="21" s="1"/>
  <c r="E130" i="21"/>
  <c r="H130" i="21"/>
  <c r="K129" i="21"/>
  <c r="L129" i="21" s="1"/>
  <c r="E129" i="21"/>
  <c r="H129" i="21"/>
  <c r="K128" i="21"/>
  <c r="L128" i="21" s="1"/>
  <c r="E128" i="21"/>
  <c r="H128" i="21"/>
  <c r="K127" i="21"/>
  <c r="L127" i="21" s="1"/>
  <c r="E127" i="21"/>
  <c r="H127" i="21"/>
  <c r="K126" i="21"/>
  <c r="L126" i="21" s="1"/>
  <c r="E126" i="21"/>
  <c r="H126" i="21"/>
  <c r="I125" i="21"/>
  <c r="E125" i="21"/>
  <c r="H125" i="21"/>
  <c r="I124" i="21"/>
  <c r="E124" i="21"/>
  <c r="H124" i="21"/>
  <c r="J123" i="21"/>
  <c r="E123" i="21"/>
  <c r="H123" i="21"/>
  <c r="K122" i="21"/>
  <c r="L122" i="21" s="1"/>
  <c r="E122" i="21"/>
  <c r="H122" i="21"/>
  <c r="K121" i="21"/>
  <c r="L121" i="21" s="1"/>
  <c r="E121" i="21"/>
  <c r="H121" i="21"/>
  <c r="K120" i="21"/>
  <c r="L120" i="21" s="1"/>
  <c r="E120" i="21"/>
  <c r="H120" i="21"/>
  <c r="J119" i="21"/>
  <c r="E119" i="21"/>
  <c r="H119" i="21"/>
  <c r="K118" i="21"/>
  <c r="L118" i="21" s="1"/>
  <c r="E118" i="21"/>
  <c r="H118" i="21"/>
  <c r="J117" i="21"/>
  <c r="E117" i="21"/>
  <c r="H117" i="21"/>
  <c r="K116" i="21"/>
  <c r="L116" i="21" s="1"/>
  <c r="E116" i="21"/>
  <c r="H116" i="21"/>
  <c r="K115" i="21"/>
  <c r="L115" i="21" s="1"/>
  <c r="E115" i="21"/>
  <c r="H115" i="21"/>
  <c r="J114" i="21"/>
  <c r="E114" i="21"/>
  <c r="H114" i="21"/>
  <c r="J113" i="21"/>
  <c r="E113" i="21"/>
  <c r="H113" i="21"/>
  <c r="K112" i="21"/>
  <c r="L112" i="21" s="1"/>
  <c r="E112" i="21"/>
  <c r="H112" i="21"/>
  <c r="K111" i="21"/>
  <c r="L111" i="21" s="1"/>
  <c r="E111" i="21"/>
  <c r="H111" i="21"/>
  <c r="I110" i="21"/>
  <c r="K110" i="21"/>
  <c r="L110" i="21" s="1"/>
  <c r="E110" i="21"/>
  <c r="H110" i="21"/>
  <c r="K109" i="21"/>
  <c r="L109" i="21" s="1"/>
  <c r="E109" i="21"/>
  <c r="H109" i="21"/>
  <c r="K108" i="21"/>
  <c r="L108" i="21" s="1"/>
  <c r="E108" i="21"/>
  <c r="H108" i="21"/>
  <c r="K107" i="21"/>
  <c r="L107" i="21" s="1"/>
  <c r="E107" i="21"/>
  <c r="H107" i="21"/>
  <c r="K106" i="21"/>
  <c r="L106" i="21" s="1"/>
  <c r="E106" i="21"/>
  <c r="H106" i="21"/>
  <c r="J105" i="21"/>
  <c r="E105" i="21"/>
  <c r="H105" i="21"/>
  <c r="K104" i="21"/>
  <c r="L104" i="21" s="1"/>
  <c r="E104" i="21"/>
  <c r="H104" i="21"/>
  <c r="J103" i="21"/>
  <c r="E103" i="21"/>
  <c r="H103" i="21"/>
  <c r="J102" i="21"/>
  <c r="E102" i="21"/>
  <c r="H102" i="21"/>
  <c r="K101" i="21"/>
  <c r="L101" i="21" s="1"/>
  <c r="E101" i="21"/>
  <c r="H101" i="21"/>
  <c r="J100" i="21"/>
  <c r="E100" i="21"/>
  <c r="H100" i="21"/>
  <c r="J99" i="21"/>
  <c r="E99" i="21"/>
  <c r="H99" i="21"/>
  <c r="K98" i="21"/>
  <c r="L98" i="21" s="1"/>
  <c r="E98" i="21"/>
  <c r="H98" i="21"/>
  <c r="K97" i="21"/>
  <c r="L97" i="21" s="1"/>
  <c r="E97" i="21"/>
  <c r="H97" i="21"/>
  <c r="I96" i="21"/>
  <c r="E96" i="21"/>
  <c r="H96" i="21"/>
  <c r="K95" i="21"/>
  <c r="L95" i="21" s="1"/>
  <c r="E95" i="21"/>
  <c r="H95" i="21"/>
  <c r="J94" i="21"/>
  <c r="E94" i="21"/>
  <c r="H94" i="21"/>
  <c r="I93" i="21"/>
  <c r="E93" i="21"/>
  <c r="H93" i="21"/>
  <c r="K92" i="21"/>
  <c r="L92" i="21" s="1"/>
  <c r="E92" i="21"/>
  <c r="H92" i="21"/>
  <c r="K91" i="21"/>
  <c r="L91" i="21" s="1"/>
  <c r="E91" i="21"/>
  <c r="H91" i="21"/>
  <c r="K90" i="21"/>
  <c r="L90" i="21" s="1"/>
  <c r="E90" i="21"/>
  <c r="H90" i="21"/>
  <c r="K89" i="21"/>
  <c r="L89" i="21" s="1"/>
  <c r="E89" i="21"/>
  <c r="H89" i="21"/>
  <c r="E88" i="21"/>
  <c r="H88" i="21"/>
  <c r="I87" i="21"/>
  <c r="E87" i="21"/>
  <c r="H87" i="21"/>
  <c r="K86" i="21"/>
  <c r="L86" i="21" s="1"/>
  <c r="E86" i="21"/>
  <c r="H86" i="21"/>
  <c r="I85" i="21"/>
  <c r="E85" i="21"/>
  <c r="H85" i="21"/>
  <c r="I84" i="21"/>
  <c r="E84" i="21"/>
  <c r="H84" i="21"/>
  <c r="K83" i="21"/>
  <c r="L83" i="21" s="1"/>
  <c r="E83" i="21"/>
  <c r="H83" i="21"/>
  <c r="K82" i="21"/>
  <c r="L82" i="21" s="1"/>
  <c r="E82" i="21"/>
  <c r="H82" i="21"/>
  <c r="J81" i="21"/>
  <c r="E81" i="21"/>
  <c r="H81" i="21"/>
  <c r="K80" i="21"/>
  <c r="L80" i="21" s="1"/>
  <c r="E80" i="21"/>
  <c r="H80" i="21"/>
  <c r="K79" i="21"/>
  <c r="L79" i="21" s="1"/>
  <c r="E79" i="21"/>
  <c r="H79" i="21"/>
  <c r="K78" i="21"/>
  <c r="L78" i="21" s="1"/>
  <c r="E78" i="21"/>
  <c r="H78" i="21"/>
  <c r="K77" i="21"/>
  <c r="L77" i="21" s="1"/>
  <c r="J77" i="21"/>
  <c r="E77" i="21"/>
  <c r="H77" i="21"/>
  <c r="I76" i="21"/>
  <c r="E76" i="21"/>
  <c r="H76" i="21"/>
  <c r="K75" i="21"/>
  <c r="L75" i="21" s="1"/>
  <c r="E75" i="21"/>
  <c r="H75" i="21"/>
  <c r="K74" i="21"/>
  <c r="L74" i="21" s="1"/>
  <c r="E74" i="21"/>
  <c r="H74" i="21"/>
  <c r="K73" i="21"/>
  <c r="L73" i="21" s="1"/>
  <c r="E73" i="21"/>
  <c r="H73" i="21"/>
  <c r="I72" i="21"/>
  <c r="E72" i="21"/>
  <c r="H72" i="21"/>
  <c r="J71" i="21"/>
  <c r="E71" i="21"/>
  <c r="H71" i="21"/>
  <c r="J70" i="21"/>
  <c r="E70" i="21"/>
  <c r="H70" i="21"/>
  <c r="K69" i="21"/>
  <c r="L69" i="21" s="1"/>
  <c r="E69" i="21"/>
  <c r="H69" i="21"/>
  <c r="I68" i="21"/>
  <c r="E68" i="21"/>
  <c r="H68" i="21"/>
  <c r="K67" i="21"/>
  <c r="L67" i="21" s="1"/>
  <c r="E67" i="21"/>
  <c r="H67" i="21"/>
  <c r="K66" i="21"/>
  <c r="L66" i="21" s="1"/>
  <c r="E66" i="21"/>
  <c r="H66" i="21"/>
  <c r="K65" i="21"/>
  <c r="L65" i="21" s="1"/>
  <c r="E65" i="21"/>
  <c r="H65" i="21"/>
  <c r="K64" i="21"/>
  <c r="L64" i="21" s="1"/>
  <c r="E64" i="21"/>
  <c r="H64" i="21"/>
  <c r="J63" i="21"/>
  <c r="E63" i="21"/>
  <c r="H63" i="21"/>
  <c r="J62" i="21"/>
  <c r="E62" i="21"/>
  <c r="H62" i="21"/>
  <c r="K61" i="21"/>
  <c r="L61" i="21" s="1"/>
  <c r="E61" i="21"/>
  <c r="H61" i="21"/>
  <c r="K60" i="21"/>
  <c r="L60" i="21" s="1"/>
  <c r="E60" i="21"/>
  <c r="H60" i="21"/>
  <c r="J59" i="21"/>
  <c r="E59" i="21"/>
  <c r="H59" i="21"/>
  <c r="K58" i="21"/>
  <c r="L58" i="21" s="1"/>
  <c r="E58" i="21"/>
  <c r="H58" i="21"/>
  <c r="I57" i="21"/>
  <c r="E57" i="21"/>
  <c r="H57" i="21"/>
  <c r="K56" i="21"/>
  <c r="L56" i="21" s="1"/>
  <c r="E56" i="21"/>
  <c r="H56" i="21"/>
  <c r="K55" i="21"/>
  <c r="L55" i="21" s="1"/>
  <c r="E55" i="21"/>
  <c r="H55" i="21"/>
  <c r="K54" i="21"/>
  <c r="L54" i="21" s="1"/>
  <c r="E54" i="21"/>
  <c r="H54" i="21"/>
  <c r="K53" i="21"/>
  <c r="L53" i="21" s="1"/>
  <c r="E53" i="21"/>
  <c r="H53" i="21"/>
  <c r="K52" i="21"/>
  <c r="L52" i="21" s="1"/>
  <c r="E52" i="21"/>
  <c r="H52" i="21"/>
  <c r="J51" i="21"/>
  <c r="E51" i="21"/>
  <c r="H51" i="21"/>
  <c r="K50" i="21"/>
  <c r="L50" i="21" s="1"/>
  <c r="E50" i="21"/>
  <c r="H50" i="21"/>
  <c r="K49" i="21"/>
  <c r="L49" i="21" s="1"/>
  <c r="E49" i="21"/>
  <c r="H49" i="21"/>
  <c r="E36" i="21"/>
  <c r="E41" i="21"/>
  <c r="E38" i="21"/>
  <c r="E43" i="21"/>
  <c r="E47" i="21"/>
  <c r="E48" i="21"/>
  <c r="E42" i="21"/>
  <c r="E46" i="21"/>
  <c r="E45" i="21"/>
  <c r="E37" i="21"/>
  <c r="E40" i="21"/>
  <c r="E44" i="21"/>
  <c r="G91" i="25"/>
  <c r="J91" i="25" s="1"/>
  <c r="G90" i="25"/>
  <c r="K90" i="25" s="1"/>
  <c r="L90" i="25" s="1"/>
  <c r="G89" i="25"/>
  <c r="K89" i="25" s="1"/>
  <c r="L89" i="25" s="1"/>
  <c r="G88" i="25"/>
  <c r="I88" i="25" s="1"/>
  <c r="G87" i="25"/>
  <c r="K87" i="25" s="1"/>
  <c r="L87" i="25" s="1"/>
  <c r="G86" i="25"/>
  <c r="I86" i="25" s="1"/>
  <c r="G85" i="25"/>
  <c r="I85" i="25" s="1"/>
  <c r="G84" i="25"/>
  <c r="K84" i="25" s="1"/>
  <c r="L84" i="25" s="1"/>
  <c r="G83" i="25"/>
  <c r="K83" i="25" s="1"/>
  <c r="L83" i="25" s="1"/>
  <c r="G82" i="25"/>
  <c r="K82" i="25" s="1"/>
  <c r="L82" i="25" s="1"/>
  <c r="G81" i="25"/>
  <c r="I81" i="25" s="1"/>
  <c r="G80" i="25"/>
  <c r="K80" i="25" s="1"/>
  <c r="L80" i="25" s="1"/>
  <c r="G79" i="25"/>
  <c r="J79" i="25" s="1"/>
  <c r="G78" i="25"/>
  <c r="J78" i="25" s="1"/>
  <c r="G77" i="25"/>
  <c r="K77" i="25" s="1"/>
  <c r="L77" i="25" s="1"/>
  <c r="G76" i="25"/>
  <c r="J76" i="25" s="1"/>
  <c r="G75" i="25"/>
  <c r="I75" i="25" s="1"/>
  <c r="G74" i="25"/>
  <c r="K74" i="25" s="1"/>
  <c r="L74" i="25" s="1"/>
  <c r="G73" i="25"/>
  <c r="J73" i="25" s="1"/>
  <c r="G72" i="25"/>
  <c r="K72" i="25" s="1"/>
  <c r="L72" i="25" s="1"/>
  <c r="G71" i="25"/>
  <c r="J71" i="25" s="1"/>
  <c r="G70" i="25"/>
  <c r="I70" i="25" s="1"/>
  <c r="G69" i="25"/>
  <c r="K69" i="25" s="1"/>
  <c r="L69" i="25" s="1"/>
  <c r="G68" i="25"/>
  <c r="K68" i="25" s="1"/>
  <c r="L68" i="25" s="1"/>
  <c r="G67" i="25"/>
  <c r="I67" i="25" s="1"/>
  <c r="G66" i="25"/>
  <c r="I66" i="25" s="1"/>
  <c r="G65" i="25"/>
  <c r="J65" i="25" s="1"/>
  <c r="G64" i="25"/>
  <c r="K64" i="25" s="1"/>
  <c r="L64" i="25" s="1"/>
  <c r="G63" i="25"/>
  <c r="K63" i="25" s="1"/>
  <c r="L63" i="25" s="1"/>
  <c r="G62" i="25"/>
  <c r="J62" i="25" s="1"/>
  <c r="G61" i="25"/>
  <c r="K61" i="25" s="1"/>
  <c r="L61" i="25" s="1"/>
  <c r="G60" i="25"/>
  <c r="J60" i="25" s="1"/>
  <c r="G59" i="25"/>
  <c r="J59" i="25" s="1"/>
  <c r="G58" i="25"/>
  <c r="J58" i="25" s="1"/>
  <c r="G57" i="25"/>
  <c r="K57" i="25" s="1"/>
  <c r="L57" i="25" s="1"/>
  <c r="G56" i="25"/>
  <c r="J56" i="25" s="1"/>
  <c r="G55" i="25"/>
  <c r="K55" i="25" s="1"/>
  <c r="L55" i="25" s="1"/>
  <c r="G54" i="25"/>
  <c r="J54" i="25" s="1"/>
  <c r="G53" i="25"/>
  <c r="K53" i="25" s="1"/>
  <c r="L53" i="25" s="1"/>
  <c r="G52" i="25"/>
  <c r="K52" i="25" s="1"/>
  <c r="L52" i="25" s="1"/>
  <c r="G51" i="25"/>
  <c r="K51" i="25" s="1"/>
  <c r="L51" i="25" s="1"/>
  <c r="G50" i="25"/>
  <c r="I50" i="25" s="1"/>
  <c r="G49" i="25"/>
  <c r="J49" i="25" s="1"/>
  <c r="G48" i="25"/>
  <c r="J48" i="25" s="1"/>
  <c r="G47" i="25"/>
  <c r="I47" i="25" s="1"/>
  <c r="G46" i="25"/>
  <c r="J46" i="25" s="1"/>
  <c r="G45" i="25"/>
  <c r="J45" i="25" s="1"/>
  <c r="G44" i="25"/>
  <c r="I44" i="25" s="1"/>
  <c r="F91" i="25"/>
  <c r="E91" i="25"/>
  <c r="D91" i="25"/>
  <c r="C91" i="25"/>
  <c r="B91" i="25"/>
  <c r="A91" i="25"/>
  <c r="H91" i="25" s="1"/>
  <c r="F90" i="25"/>
  <c r="E90" i="25"/>
  <c r="D90" i="25"/>
  <c r="C90" i="25"/>
  <c r="B90" i="25"/>
  <c r="A90" i="25"/>
  <c r="H90" i="25" s="1"/>
  <c r="F89" i="25"/>
  <c r="E89" i="25"/>
  <c r="D89" i="25"/>
  <c r="C89" i="25"/>
  <c r="B89" i="25"/>
  <c r="A89" i="25"/>
  <c r="H89" i="25" s="1"/>
  <c r="F88" i="25"/>
  <c r="E88" i="25"/>
  <c r="D88" i="25"/>
  <c r="C88" i="25"/>
  <c r="B88" i="25"/>
  <c r="A88" i="25"/>
  <c r="H88" i="25" s="1"/>
  <c r="F87" i="25"/>
  <c r="E87" i="25"/>
  <c r="D87" i="25"/>
  <c r="C87" i="25"/>
  <c r="B87" i="25"/>
  <c r="A87" i="25"/>
  <c r="H87" i="25" s="1"/>
  <c r="F86" i="25"/>
  <c r="E86" i="25"/>
  <c r="D86" i="25"/>
  <c r="C86" i="25"/>
  <c r="B86" i="25"/>
  <c r="A86" i="25"/>
  <c r="H86" i="25" s="1"/>
  <c r="F85" i="25"/>
  <c r="E85" i="25"/>
  <c r="D85" i="25"/>
  <c r="C85" i="25"/>
  <c r="B85" i="25"/>
  <c r="A85" i="25"/>
  <c r="H85" i="25" s="1"/>
  <c r="F84" i="25"/>
  <c r="E84" i="25"/>
  <c r="D84" i="25"/>
  <c r="C84" i="25"/>
  <c r="B84" i="25"/>
  <c r="A84" i="25"/>
  <c r="H84" i="25" s="1"/>
  <c r="F83" i="25"/>
  <c r="E83" i="25"/>
  <c r="D83" i="25"/>
  <c r="C83" i="25"/>
  <c r="B83" i="25"/>
  <c r="A83" i="25"/>
  <c r="H83" i="25" s="1"/>
  <c r="F82" i="25"/>
  <c r="E82" i="25"/>
  <c r="D82" i="25"/>
  <c r="C82" i="25"/>
  <c r="B82" i="25"/>
  <c r="A82" i="25"/>
  <c r="H82" i="25" s="1"/>
  <c r="F81" i="25"/>
  <c r="E81" i="25"/>
  <c r="D81" i="25"/>
  <c r="C81" i="25"/>
  <c r="B81" i="25"/>
  <c r="A81" i="25"/>
  <c r="H81" i="25" s="1"/>
  <c r="F80" i="25"/>
  <c r="E80" i="25"/>
  <c r="D80" i="25"/>
  <c r="C80" i="25"/>
  <c r="B80" i="25"/>
  <c r="A80" i="25"/>
  <c r="H80" i="25" s="1"/>
  <c r="F79" i="25"/>
  <c r="E79" i="25"/>
  <c r="D79" i="25"/>
  <c r="C79" i="25"/>
  <c r="B79" i="25"/>
  <c r="A79" i="25"/>
  <c r="H79" i="25" s="1"/>
  <c r="F78" i="25"/>
  <c r="E78" i="25"/>
  <c r="D78" i="25"/>
  <c r="C78" i="25"/>
  <c r="B78" i="25"/>
  <c r="A78" i="25"/>
  <c r="H78" i="25" s="1"/>
  <c r="F77" i="25"/>
  <c r="E77" i="25"/>
  <c r="D77" i="25"/>
  <c r="C77" i="25"/>
  <c r="B77" i="25"/>
  <c r="A77" i="25"/>
  <c r="H77" i="25" s="1"/>
  <c r="F76" i="25"/>
  <c r="E76" i="25"/>
  <c r="D76" i="25"/>
  <c r="C76" i="25"/>
  <c r="B76" i="25"/>
  <c r="A76" i="25"/>
  <c r="H76" i="25" s="1"/>
  <c r="F75" i="25"/>
  <c r="E75" i="25"/>
  <c r="D75" i="25"/>
  <c r="C75" i="25"/>
  <c r="B75" i="25"/>
  <c r="A75" i="25"/>
  <c r="H75" i="25" s="1"/>
  <c r="F74" i="25"/>
  <c r="E74" i="25"/>
  <c r="D74" i="25"/>
  <c r="C74" i="25"/>
  <c r="B74" i="25"/>
  <c r="A74" i="25"/>
  <c r="H74" i="25" s="1"/>
  <c r="F73" i="25"/>
  <c r="E73" i="25"/>
  <c r="D73" i="25"/>
  <c r="C73" i="25"/>
  <c r="B73" i="25"/>
  <c r="A73" i="25"/>
  <c r="H73" i="25" s="1"/>
  <c r="F72" i="25"/>
  <c r="E72" i="25"/>
  <c r="D72" i="25"/>
  <c r="C72" i="25"/>
  <c r="B72" i="25"/>
  <c r="A72" i="25"/>
  <c r="H72" i="25" s="1"/>
  <c r="F71" i="25"/>
  <c r="E71" i="25"/>
  <c r="D71" i="25"/>
  <c r="C71" i="25"/>
  <c r="B71" i="25"/>
  <c r="A71" i="25"/>
  <c r="H71" i="25" s="1"/>
  <c r="F70" i="25"/>
  <c r="E70" i="25"/>
  <c r="D70" i="25"/>
  <c r="C70" i="25"/>
  <c r="B70" i="25"/>
  <c r="A70" i="25"/>
  <c r="H70" i="25" s="1"/>
  <c r="F69" i="25"/>
  <c r="E69" i="25"/>
  <c r="D69" i="25"/>
  <c r="C69" i="25"/>
  <c r="B69" i="25"/>
  <c r="A69" i="25"/>
  <c r="H69" i="25" s="1"/>
  <c r="F68" i="25"/>
  <c r="E68" i="25"/>
  <c r="D68" i="25"/>
  <c r="C68" i="25"/>
  <c r="B68" i="25"/>
  <c r="A68" i="25"/>
  <c r="H68" i="25" s="1"/>
  <c r="F67" i="25"/>
  <c r="E67" i="25"/>
  <c r="D67" i="25"/>
  <c r="C67" i="25"/>
  <c r="B67" i="25"/>
  <c r="A67" i="25"/>
  <c r="H67" i="25" s="1"/>
  <c r="F66" i="25"/>
  <c r="E66" i="25"/>
  <c r="D66" i="25"/>
  <c r="C66" i="25"/>
  <c r="B66" i="25"/>
  <c r="A66" i="25"/>
  <c r="H66" i="25" s="1"/>
  <c r="F65" i="25"/>
  <c r="E65" i="25"/>
  <c r="D65" i="25"/>
  <c r="C65" i="25"/>
  <c r="B65" i="25"/>
  <c r="A65" i="25"/>
  <c r="H65" i="25" s="1"/>
  <c r="F64" i="25"/>
  <c r="E64" i="25"/>
  <c r="D64" i="25"/>
  <c r="C64" i="25"/>
  <c r="B64" i="25"/>
  <c r="A64" i="25"/>
  <c r="H64" i="25" s="1"/>
  <c r="F63" i="25"/>
  <c r="E63" i="25"/>
  <c r="D63" i="25"/>
  <c r="C63" i="25"/>
  <c r="B63" i="25"/>
  <c r="A63" i="25"/>
  <c r="H63" i="25" s="1"/>
  <c r="F62" i="25"/>
  <c r="E62" i="25"/>
  <c r="D62" i="25"/>
  <c r="C62" i="25"/>
  <c r="B62" i="25"/>
  <c r="A62" i="25"/>
  <c r="H62" i="25" s="1"/>
  <c r="F61" i="25"/>
  <c r="E61" i="25"/>
  <c r="D61" i="25"/>
  <c r="C61" i="25"/>
  <c r="B61" i="25"/>
  <c r="A61" i="25"/>
  <c r="H61" i="25" s="1"/>
  <c r="F60" i="25"/>
  <c r="E60" i="25"/>
  <c r="D60" i="25"/>
  <c r="C60" i="25"/>
  <c r="B60" i="25"/>
  <c r="A60" i="25"/>
  <c r="H60" i="25" s="1"/>
  <c r="F59" i="25"/>
  <c r="E59" i="25"/>
  <c r="D59" i="25"/>
  <c r="C59" i="25"/>
  <c r="B59" i="25"/>
  <c r="A59" i="25"/>
  <c r="H59" i="25" s="1"/>
  <c r="F58" i="25"/>
  <c r="E58" i="25"/>
  <c r="D58" i="25"/>
  <c r="C58" i="25"/>
  <c r="B58" i="25"/>
  <c r="A58" i="25"/>
  <c r="H58" i="25" s="1"/>
  <c r="F57" i="25"/>
  <c r="E57" i="25"/>
  <c r="D57" i="25"/>
  <c r="C57" i="25"/>
  <c r="B57" i="25"/>
  <c r="A57" i="25"/>
  <c r="H57" i="25" s="1"/>
  <c r="F56" i="25"/>
  <c r="E56" i="25"/>
  <c r="D56" i="25"/>
  <c r="C56" i="25"/>
  <c r="B56" i="25"/>
  <c r="A56" i="25"/>
  <c r="H56" i="25" s="1"/>
  <c r="F55" i="25"/>
  <c r="E55" i="25"/>
  <c r="D55" i="25"/>
  <c r="C55" i="25"/>
  <c r="B55" i="25"/>
  <c r="A55" i="25"/>
  <c r="H55" i="25" s="1"/>
  <c r="F54" i="25"/>
  <c r="E54" i="25"/>
  <c r="D54" i="25"/>
  <c r="C54" i="25"/>
  <c r="B54" i="25"/>
  <c r="A54" i="25"/>
  <c r="H54" i="25" s="1"/>
  <c r="F53" i="25"/>
  <c r="E53" i="25"/>
  <c r="D53" i="25"/>
  <c r="C53" i="25"/>
  <c r="B53" i="25"/>
  <c r="A53" i="25"/>
  <c r="H53" i="25" s="1"/>
  <c r="F52" i="25"/>
  <c r="E52" i="25"/>
  <c r="D52" i="25"/>
  <c r="C52" i="25"/>
  <c r="B52" i="25"/>
  <c r="A52" i="25"/>
  <c r="H52" i="25" s="1"/>
  <c r="F51" i="25"/>
  <c r="E51" i="25"/>
  <c r="D51" i="25"/>
  <c r="C51" i="25"/>
  <c r="B51" i="25"/>
  <c r="A51" i="25"/>
  <c r="H51" i="25" s="1"/>
  <c r="F50" i="25"/>
  <c r="E50" i="25"/>
  <c r="D50" i="25"/>
  <c r="C50" i="25"/>
  <c r="B50" i="25"/>
  <c r="A50" i="25"/>
  <c r="H50" i="25" s="1"/>
  <c r="F49" i="25"/>
  <c r="E49" i="25"/>
  <c r="D49" i="25"/>
  <c r="C49" i="25"/>
  <c r="B49" i="25"/>
  <c r="A49" i="25"/>
  <c r="H49" i="25" s="1"/>
  <c r="F48" i="25"/>
  <c r="E48" i="25"/>
  <c r="D48" i="25"/>
  <c r="C48" i="25"/>
  <c r="B48" i="25"/>
  <c r="A48" i="25"/>
  <c r="H48" i="25" s="1"/>
  <c r="F47" i="25"/>
  <c r="E47" i="25"/>
  <c r="D47" i="25"/>
  <c r="C47" i="25"/>
  <c r="B47" i="25"/>
  <c r="A47" i="25"/>
  <c r="H47" i="25" s="1"/>
  <c r="F46" i="25"/>
  <c r="E46" i="25"/>
  <c r="D46" i="25"/>
  <c r="C46" i="25"/>
  <c r="B46" i="25"/>
  <c r="A46" i="25"/>
  <c r="H46" i="25" s="1"/>
  <c r="F45" i="25"/>
  <c r="E45" i="25"/>
  <c r="D45" i="25"/>
  <c r="C45" i="25"/>
  <c r="B45" i="25"/>
  <c r="A45" i="25"/>
  <c r="H45" i="25" s="1"/>
  <c r="F44" i="25"/>
  <c r="E44" i="25"/>
  <c r="D44" i="25"/>
  <c r="C44" i="25"/>
  <c r="B44" i="25"/>
  <c r="A44" i="25"/>
  <c r="H44" i="25" s="1"/>
  <c r="G96" i="23"/>
  <c r="J96" i="23" s="1"/>
  <c r="F96" i="23"/>
  <c r="E96" i="23"/>
  <c r="D96" i="23"/>
  <c r="C96" i="23"/>
  <c r="B96" i="23"/>
  <c r="A96" i="23"/>
  <c r="H96" i="23" s="1"/>
  <c r="G95" i="23"/>
  <c r="J95" i="23" s="1"/>
  <c r="F95" i="23"/>
  <c r="E95" i="23"/>
  <c r="D95" i="23"/>
  <c r="C95" i="23"/>
  <c r="B95" i="23"/>
  <c r="A95" i="23"/>
  <c r="H95" i="23" s="1"/>
  <c r="G94" i="23"/>
  <c r="J94" i="23" s="1"/>
  <c r="F94" i="23"/>
  <c r="E94" i="23"/>
  <c r="D94" i="23"/>
  <c r="C94" i="23"/>
  <c r="B94" i="23"/>
  <c r="A94" i="23"/>
  <c r="H94" i="23" s="1"/>
  <c r="G93" i="23"/>
  <c r="F93" i="23"/>
  <c r="E93" i="23"/>
  <c r="D93" i="23"/>
  <c r="C93" i="23"/>
  <c r="B93" i="23"/>
  <c r="A93" i="23"/>
  <c r="H93" i="23" s="1"/>
  <c r="G92" i="23"/>
  <c r="I92" i="23" s="1"/>
  <c r="F92" i="23"/>
  <c r="E92" i="23"/>
  <c r="D92" i="23"/>
  <c r="C92" i="23"/>
  <c r="B92" i="23"/>
  <c r="A92" i="23"/>
  <c r="H92" i="23" s="1"/>
  <c r="G91" i="23"/>
  <c r="F91" i="23"/>
  <c r="E91" i="23"/>
  <c r="D91" i="23"/>
  <c r="C91" i="23"/>
  <c r="B91" i="23"/>
  <c r="A91" i="23"/>
  <c r="H91" i="23" s="1"/>
  <c r="G90" i="23"/>
  <c r="K90" i="23" s="1"/>
  <c r="L90" i="23" s="1"/>
  <c r="F90" i="23"/>
  <c r="E90" i="23"/>
  <c r="D90" i="23"/>
  <c r="C90" i="23"/>
  <c r="B90" i="23"/>
  <c r="A90" i="23"/>
  <c r="H90" i="23" s="1"/>
  <c r="G89" i="23"/>
  <c r="J89" i="23" s="1"/>
  <c r="F89" i="23"/>
  <c r="E89" i="23"/>
  <c r="D89" i="23"/>
  <c r="C89" i="23"/>
  <c r="B89" i="23"/>
  <c r="A89" i="23"/>
  <c r="H89" i="23" s="1"/>
  <c r="G88" i="23"/>
  <c r="K88" i="23" s="1"/>
  <c r="L88" i="23" s="1"/>
  <c r="F88" i="23"/>
  <c r="E88" i="23"/>
  <c r="D88" i="23"/>
  <c r="C88" i="23"/>
  <c r="B88" i="23"/>
  <c r="A88" i="23"/>
  <c r="H88" i="23" s="1"/>
  <c r="G87" i="23"/>
  <c r="I87" i="23" s="1"/>
  <c r="F87" i="23"/>
  <c r="E87" i="23"/>
  <c r="D87" i="23"/>
  <c r="C87" i="23"/>
  <c r="B87" i="23"/>
  <c r="A87" i="23"/>
  <c r="G86" i="23"/>
  <c r="J86" i="23" s="1"/>
  <c r="F86" i="23"/>
  <c r="E86" i="23"/>
  <c r="D86" i="23"/>
  <c r="C86" i="23"/>
  <c r="B86" i="23"/>
  <c r="A86" i="23"/>
  <c r="H86" i="23" s="1"/>
  <c r="G85" i="23"/>
  <c r="J85" i="23" s="1"/>
  <c r="F85" i="23"/>
  <c r="E85" i="23"/>
  <c r="D85" i="23"/>
  <c r="C85" i="23"/>
  <c r="B85" i="23"/>
  <c r="A85" i="23"/>
  <c r="G84" i="23"/>
  <c r="K84" i="23" s="1"/>
  <c r="L84" i="23" s="1"/>
  <c r="F84" i="23"/>
  <c r="E84" i="23"/>
  <c r="D84" i="23"/>
  <c r="C84" i="23"/>
  <c r="B84" i="23"/>
  <c r="A84" i="23"/>
  <c r="H84" i="23" s="1"/>
  <c r="G83" i="23"/>
  <c r="K83" i="23" s="1"/>
  <c r="L83" i="23" s="1"/>
  <c r="F83" i="23"/>
  <c r="E83" i="23"/>
  <c r="D83" i="23"/>
  <c r="C83" i="23"/>
  <c r="B83" i="23"/>
  <c r="A83" i="23"/>
  <c r="H83" i="23" s="1"/>
  <c r="G82" i="23"/>
  <c r="K82" i="23" s="1"/>
  <c r="L82" i="23" s="1"/>
  <c r="F82" i="23"/>
  <c r="E82" i="23"/>
  <c r="D82" i="23"/>
  <c r="C82" i="23"/>
  <c r="B82" i="23"/>
  <c r="A82" i="23"/>
  <c r="H82" i="23" s="1"/>
  <c r="G81" i="23"/>
  <c r="K81" i="23" s="1"/>
  <c r="L81" i="23" s="1"/>
  <c r="F81" i="23"/>
  <c r="E81" i="23"/>
  <c r="D81" i="23"/>
  <c r="C81" i="23"/>
  <c r="B81" i="23"/>
  <c r="A81" i="23"/>
  <c r="H81" i="23" s="1"/>
  <c r="G80" i="23"/>
  <c r="I80" i="23" s="1"/>
  <c r="F80" i="23"/>
  <c r="E80" i="23"/>
  <c r="D80" i="23"/>
  <c r="C80" i="23"/>
  <c r="B80" i="23"/>
  <c r="A80" i="23"/>
  <c r="H80" i="23" s="1"/>
  <c r="G79" i="23"/>
  <c r="J79" i="23" s="1"/>
  <c r="F79" i="23"/>
  <c r="E79" i="23"/>
  <c r="D79" i="23"/>
  <c r="C79" i="23"/>
  <c r="B79" i="23"/>
  <c r="A79" i="23"/>
  <c r="H79" i="23" s="1"/>
  <c r="G78" i="23"/>
  <c r="J78" i="23" s="1"/>
  <c r="F78" i="23"/>
  <c r="E78" i="23"/>
  <c r="D78" i="23"/>
  <c r="C78" i="23"/>
  <c r="B78" i="23"/>
  <c r="A78" i="23"/>
  <c r="H78" i="23" s="1"/>
  <c r="G77" i="23"/>
  <c r="I77" i="23" s="1"/>
  <c r="F77" i="23"/>
  <c r="E77" i="23"/>
  <c r="D77" i="23"/>
  <c r="C77" i="23"/>
  <c r="B77" i="23"/>
  <c r="A77" i="23"/>
  <c r="H77" i="23" s="1"/>
  <c r="G76" i="23"/>
  <c r="K76" i="23" s="1"/>
  <c r="L76" i="23" s="1"/>
  <c r="F76" i="23"/>
  <c r="E76" i="23"/>
  <c r="D76" i="23"/>
  <c r="C76" i="23"/>
  <c r="B76" i="23"/>
  <c r="A76" i="23"/>
  <c r="H76" i="23" s="1"/>
  <c r="G75" i="23"/>
  <c r="I75" i="23" s="1"/>
  <c r="F75" i="23"/>
  <c r="E75" i="23"/>
  <c r="D75" i="23"/>
  <c r="C75" i="23"/>
  <c r="B75" i="23"/>
  <c r="A75" i="23"/>
  <c r="H75" i="23" s="1"/>
  <c r="G74" i="23"/>
  <c r="K74" i="23" s="1"/>
  <c r="L74" i="23" s="1"/>
  <c r="F74" i="23"/>
  <c r="E74" i="23"/>
  <c r="D74" i="23"/>
  <c r="C74" i="23"/>
  <c r="B74" i="23"/>
  <c r="A74" i="23"/>
  <c r="H74" i="23" s="1"/>
  <c r="G73" i="23"/>
  <c r="J73" i="23" s="1"/>
  <c r="F73" i="23"/>
  <c r="E73" i="23"/>
  <c r="D73" i="23"/>
  <c r="C73" i="23"/>
  <c r="B73" i="23"/>
  <c r="A73" i="23"/>
  <c r="H73" i="23" s="1"/>
  <c r="G72" i="23"/>
  <c r="K72" i="23" s="1"/>
  <c r="L72" i="23" s="1"/>
  <c r="F72" i="23"/>
  <c r="E72" i="23"/>
  <c r="D72" i="23"/>
  <c r="C72" i="23"/>
  <c r="B72" i="23"/>
  <c r="A72" i="23"/>
  <c r="H72" i="23" s="1"/>
  <c r="G71" i="23"/>
  <c r="J71" i="23" s="1"/>
  <c r="F71" i="23"/>
  <c r="E71" i="23"/>
  <c r="D71" i="23"/>
  <c r="C71" i="23"/>
  <c r="B71" i="23"/>
  <c r="A71" i="23"/>
  <c r="H71" i="23" s="1"/>
  <c r="G70" i="23"/>
  <c r="J70" i="23" s="1"/>
  <c r="F70" i="23"/>
  <c r="E70" i="23"/>
  <c r="D70" i="23"/>
  <c r="C70" i="23"/>
  <c r="B70" i="23"/>
  <c r="A70" i="23"/>
  <c r="H70" i="23" s="1"/>
  <c r="G69" i="23"/>
  <c r="I69" i="23" s="1"/>
  <c r="F69" i="23"/>
  <c r="E69" i="23"/>
  <c r="D69" i="23"/>
  <c r="C69" i="23"/>
  <c r="B69" i="23"/>
  <c r="A69" i="23"/>
  <c r="H69" i="23" s="1"/>
  <c r="G68" i="23"/>
  <c r="J68" i="23" s="1"/>
  <c r="F68" i="23"/>
  <c r="E68" i="23"/>
  <c r="D68" i="23"/>
  <c r="C68" i="23"/>
  <c r="B68" i="23"/>
  <c r="A68" i="23"/>
  <c r="H68" i="23" s="1"/>
  <c r="G67" i="23"/>
  <c r="J67" i="23" s="1"/>
  <c r="F67" i="23"/>
  <c r="E67" i="23"/>
  <c r="D67" i="23"/>
  <c r="C67" i="23"/>
  <c r="B67" i="23"/>
  <c r="A67" i="23"/>
  <c r="H67" i="23" s="1"/>
  <c r="G66" i="23"/>
  <c r="I66" i="23" s="1"/>
  <c r="F66" i="23"/>
  <c r="E66" i="23"/>
  <c r="D66" i="23"/>
  <c r="C66" i="23"/>
  <c r="B66" i="23"/>
  <c r="A66" i="23"/>
  <c r="H66" i="23" s="1"/>
  <c r="G65" i="23"/>
  <c r="I65" i="23" s="1"/>
  <c r="F65" i="23"/>
  <c r="E65" i="23"/>
  <c r="D65" i="23"/>
  <c r="C65" i="23"/>
  <c r="B65" i="23"/>
  <c r="A65" i="23"/>
  <c r="H65" i="23" s="1"/>
  <c r="G64" i="23"/>
  <c r="K64" i="23" s="1"/>
  <c r="L64" i="23" s="1"/>
  <c r="F64" i="23"/>
  <c r="E64" i="23"/>
  <c r="D64" i="23"/>
  <c r="C64" i="23"/>
  <c r="B64" i="23"/>
  <c r="A64" i="23"/>
  <c r="H64" i="23" s="1"/>
  <c r="G63" i="23"/>
  <c r="J63" i="23" s="1"/>
  <c r="F63" i="23"/>
  <c r="E63" i="23"/>
  <c r="D63" i="23"/>
  <c r="C63" i="23"/>
  <c r="B63" i="23"/>
  <c r="A63" i="23"/>
  <c r="H63" i="23" s="1"/>
  <c r="G62" i="23"/>
  <c r="J62" i="23" s="1"/>
  <c r="F62" i="23"/>
  <c r="E62" i="23"/>
  <c r="D62" i="23"/>
  <c r="C62" i="23"/>
  <c r="B62" i="23"/>
  <c r="A62" i="23"/>
  <c r="H62" i="23" s="1"/>
  <c r="G61" i="23"/>
  <c r="J61" i="23" s="1"/>
  <c r="F61" i="23"/>
  <c r="E61" i="23"/>
  <c r="D61" i="23"/>
  <c r="C61" i="23"/>
  <c r="B61" i="23"/>
  <c r="A61" i="23"/>
  <c r="H61" i="23" s="1"/>
  <c r="G60" i="23"/>
  <c r="I60" i="23" s="1"/>
  <c r="F60" i="23"/>
  <c r="E60" i="23"/>
  <c r="D60" i="23"/>
  <c r="C60" i="23"/>
  <c r="B60" i="23"/>
  <c r="A60" i="23"/>
  <c r="H60" i="23" s="1"/>
  <c r="G59" i="23"/>
  <c r="J59" i="23" s="1"/>
  <c r="F59" i="23"/>
  <c r="E59" i="23"/>
  <c r="D59" i="23"/>
  <c r="C59" i="23"/>
  <c r="B59" i="23"/>
  <c r="A59" i="23"/>
  <c r="H59" i="23" s="1"/>
  <c r="G58" i="23"/>
  <c r="I58" i="23" s="1"/>
  <c r="F58" i="23"/>
  <c r="E58" i="23"/>
  <c r="D58" i="23"/>
  <c r="C58" i="23"/>
  <c r="B58" i="23"/>
  <c r="A58" i="23"/>
  <c r="H58" i="23" s="1"/>
  <c r="G57" i="23"/>
  <c r="J57" i="23" s="1"/>
  <c r="F57" i="23"/>
  <c r="E57" i="23"/>
  <c r="D57" i="23"/>
  <c r="C57" i="23"/>
  <c r="B57" i="23"/>
  <c r="A57" i="23"/>
  <c r="H57" i="23" s="1"/>
  <c r="G56" i="23"/>
  <c r="J56" i="23" s="1"/>
  <c r="F56" i="23"/>
  <c r="E56" i="23"/>
  <c r="D56" i="23"/>
  <c r="C56" i="23"/>
  <c r="B56" i="23"/>
  <c r="A56" i="23"/>
  <c r="H56" i="23" s="1"/>
  <c r="G55" i="23"/>
  <c r="J55" i="23" s="1"/>
  <c r="F55" i="23"/>
  <c r="E55" i="23"/>
  <c r="D55" i="23"/>
  <c r="C55" i="23"/>
  <c r="B55" i="23"/>
  <c r="A55" i="23"/>
  <c r="H55" i="23" s="1"/>
  <c r="G54" i="23"/>
  <c r="J54" i="23" s="1"/>
  <c r="F54" i="23"/>
  <c r="E54" i="23"/>
  <c r="D54" i="23"/>
  <c r="C54" i="23"/>
  <c r="B54" i="23"/>
  <c r="A54" i="23"/>
  <c r="H54" i="23" s="1"/>
  <c r="G53" i="23"/>
  <c r="J53" i="23" s="1"/>
  <c r="F53" i="23"/>
  <c r="E53" i="23"/>
  <c r="D53" i="23"/>
  <c r="C53" i="23"/>
  <c r="B53" i="23"/>
  <c r="A53" i="23"/>
  <c r="H53" i="23" s="1"/>
  <c r="G52" i="23"/>
  <c r="J52" i="23" s="1"/>
  <c r="F52" i="23"/>
  <c r="E52" i="23"/>
  <c r="D52" i="23"/>
  <c r="C52" i="23"/>
  <c r="B52" i="23"/>
  <c r="A52" i="23"/>
  <c r="H52" i="23" s="1"/>
  <c r="G51" i="23"/>
  <c r="J51" i="23" s="1"/>
  <c r="F51" i="23"/>
  <c r="E51" i="23"/>
  <c r="D51" i="23"/>
  <c r="C51" i="23"/>
  <c r="B51" i="23"/>
  <c r="A51" i="23"/>
  <c r="H51" i="23" s="1"/>
  <c r="G50" i="23"/>
  <c r="J50" i="23" s="1"/>
  <c r="F50" i="23"/>
  <c r="E50" i="23"/>
  <c r="D50" i="23"/>
  <c r="C50" i="23"/>
  <c r="B50" i="23"/>
  <c r="A50" i="23"/>
  <c r="H50" i="23" s="1"/>
  <c r="G49" i="23"/>
  <c r="I49" i="23" s="1"/>
  <c r="F49" i="23"/>
  <c r="E49" i="23"/>
  <c r="D49" i="23"/>
  <c r="C49" i="23"/>
  <c r="B49" i="23"/>
  <c r="A49" i="23"/>
  <c r="H49" i="23" s="1"/>
  <c r="G48" i="23"/>
  <c r="J48" i="23" s="1"/>
  <c r="F48" i="23"/>
  <c r="E48" i="23"/>
  <c r="D48" i="23"/>
  <c r="C48" i="23"/>
  <c r="B48" i="23"/>
  <c r="A48" i="23"/>
  <c r="H48" i="23" s="1"/>
  <c r="G47" i="23"/>
  <c r="J47" i="23" s="1"/>
  <c r="F47" i="23"/>
  <c r="E47" i="23"/>
  <c r="D47" i="23"/>
  <c r="C47" i="23"/>
  <c r="B47" i="23"/>
  <c r="A47" i="23"/>
  <c r="H47" i="23" s="1"/>
  <c r="K91" i="25"/>
  <c r="L91" i="25" s="1"/>
  <c r="K85" i="25"/>
  <c r="L85" i="25" s="1"/>
  <c r="I59" i="25"/>
  <c r="J93" i="23"/>
  <c r="K93" i="23"/>
  <c r="L93" i="23" s="1"/>
  <c r="J91" i="23"/>
  <c r="K91" i="23"/>
  <c r="L91" i="23" s="1"/>
  <c r="H87" i="23"/>
  <c r="H85" i="23"/>
  <c r="J81" i="23"/>
  <c r="K79" i="23"/>
  <c r="L79" i="23" s="1"/>
  <c r="J74" i="23"/>
  <c r="K67" i="23"/>
  <c r="L67" i="23" s="1"/>
  <c r="K55" i="23"/>
  <c r="L55" i="23" s="1"/>
  <c r="I49" i="25"/>
  <c r="I69" i="25"/>
  <c r="J69" i="25"/>
  <c r="J83" i="25"/>
  <c r="J85" i="25"/>
  <c r="I67" i="23"/>
  <c r="I74" i="23"/>
  <c r="I79" i="23"/>
  <c r="I89" i="23"/>
  <c r="I90" i="23"/>
  <c r="I91" i="23"/>
  <c r="I93" i="23"/>
  <c r="J84" i="21"/>
  <c r="K88" i="21"/>
  <c r="L88" i="21" s="1"/>
  <c r="J88" i="21"/>
  <c r="I88" i="21"/>
  <c r="I100" i="21"/>
  <c r="J151" i="21"/>
  <c r="I118" i="21"/>
  <c r="I134" i="21"/>
  <c r="I146" i="21"/>
  <c r="J146" i="21"/>
  <c r="I39" i="23"/>
  <c r="I44" i="23"/>
  <c r="I46" i="23"/>
  <c r="J40" i="23"/>
  <c r="J46" i="23"/>
  <c r="I99" i="27"/>
  <c r="J89" i="27"/>
  <c r="J99" i="27"/>
  <c r="H36" i="23"/>
  <c r="I36" i="23" s="1"/>
  <c r="I35" i="23"/>
  <c r="J35" i="23"/>
  <c r="H34" i="23"/>
  <c r="I34" i="23" s="1"/>
  <c r="I70" i="21"/>
  <c r="K76" i="21"/>
  <c r="L76" i="21" s="1"/>
  <c r="J76" i="21"/>
  <c r="I139" i="21"/>
  <c r="K139" i="21"/>
  <c r="L139" i="21" s="1"/>
  <c r="I151" i="21"/>
  <c r="K151" i="21"/>
  <c r="L151" i="21" s="1"/>
  <c r="I84" i="27"/>
  <c r="J84" i="27"/>
  <c r="J31" i="27"/>
  <c r="K89" i="23" l="1"/>
  <c r="L89" i="23" s="1"/>
  <c r="K59" i="23"/>
  <c r="L59" i="23" s="1"/>
  <c r="I41" i="23"/>
  <c r="I84" i="23"/>
  <c r="I45" i="23"/>
  <c r="J64" i="23"/>
  <c r="J76" i="23"/>
  <c r="I42" i="23"/>
  <c r="J84" i="23"/>
  <c r="K92" i="23"/>
  <c r="L92" i="23" s="1"/>
  <c r="I37" i="23"/>
  <c r="K37" i="23" s="1"/>
  <c r="I73" i="23"/>
  <c r="K73" i="23"/>
  <c r="L73" i="23" s="1"/>
  <c r="J92" i="23"/>
  <c r="K50" i="23"/>
  <c r="L50" i="23" s="1"/>
  <c r="I50" i="23"/>
  <c r="I40" i="23"/>
  <c r="I76" i="23"/>
  <c r="K42" i="23"/>
  <c r="L42" i="23" s="1"/>
  <c r="I86" i="23"/>
  <c r="I64" i="23"/>
  <c r="K62" i="23"/>
  <c r="L62" i="23" s="1"/>
  <c r="K60" i="23"/>
  <c r="L60" i="23" s="1"/>
  <c r="J60" i="23"/>
  <c r="I62" i="23"/>
  <c r="I82" i="25"/>
  <c r="J67" i="25"/>
  <c r="K54" i="25"/>
  <c r="L54" i="25" s="1"/>
  <c r="J55" i="25"/>
  <c r="I54" i="25"/>
  <c r="I55" i="25"/>
  <c r="K81" i="25"/>
  <c r="L81" i="25" s="1"/>
  <c r="K31" i="27"/>
  <c r="I63" i="27"/>
  <c r="J63" i="27"/>
  <c r="K59" i="27"/>
  <c r="L59" i="27" s="1"/>
  <c r="J59" i="27"/>
  <c r="J91" i="27"/>
  <c r="I71" i="27"/>
  <c r="I91" i="27"/>
  <c r="J71" i="27"/>
  <c r="J79" i="27"/>
  <c r="K79" i="27"/>
  <c r="L79" i="27" s="1"/>
  <c r="K95" i="27"/>
  <c r="L95" i="27" s="1"/>
  <c r="I73" i="27"/>
  <c r="J68" i="27"/>
  <c r="I91" i="25"/>
  <c r="J90" i="25"/>
  <c r="I79" i="25"/>
  <c r="K67" i="25"/>
  <c r="L67" i="25" s="1"/>
  <c r="I78" i="25"/>
  <c r="K78" i="25"/>
  <c r="L78" i="25" s="1"/>
  <c r="J66" i="25"/>
  <c r="I90" i="25"/>
  <c r="I77" i="25"/>
  <c r="K79" i="25"/>
  <c r="L79" i="25" s="1"/>
  <c r="K66" i="25"/>
  <c r="L66" i="25" s="1"/>
  <c r="J70" i="25"/>
  <c r="J77" i="25"/>
  <c r="I65" i="25"/>
  <c r="K65" i="25"/>
  <c r="L65" i="25" s="1"/>
  <c r="I53" i="25"/>
  <c r="J53" i="25"/>
  <c r="J89" i="25"/>
  <c r="I89" i="25"/>
  <c r="I43" i="23"/>
  <c r="I51" i="23"/>
  <c r="K53" i="23"/>
  <c r="L53" i="23" s="1"/>
  <c r="K77" i="23"/>
  <c r="L77" i="23" s="1"/>
  <c r="I53" i="23"/>
  <c r="K65" i="23"/>
  <c r="L65" i="23" s="1"/>
  <c r="J77" i="23"/>
  <c r="J65" i="23"/>
  <c r="K94" i="23"/>
  <c r="L94" i="23" s="1"/>
  <c r="J44" i="23"/>
  <c r="I94" i="23"/>
  <c r="I72" i="23"/>
  <c r="K96" i="23"/>
  <c r="L96" i="23" s="1"/>
  <c r="I38" i="23"/>
  <c r="J82" i="23"/>
  <c r="K48" i="23"/>
  <c r="L48" i="23" s="1"/>
  <c r="J72" i="23"/>
  <c r="J58" i="23"/>
  <c r="K41" i="30"/>
  <c r="K31" i="30"/>
  <c r="K40" i="30"/>
  <c r="K44" i="30"/>
  <c r="K47" i="30"/>
  <c r="K7" i="30"/>
  <c r="K18" i="30"/>
  <c r="K57" i="30"/>
  <c r="J34" i="23"/>
  <c r="K35" i="30"/>
  <c r="K51" i="30"/>
  <c r="K16" i="30"/>
  <c r="K81" i="27"/>
  <c r="L81" i="27" s="1"/>
  <c r="I57" i="27"/>
  <c r="I81" i="27"/>
  <c r="J93" i="27"/>
  <c r="J36" i="27"/>
  <c r="J76" i="27"/>
  <c r="I52" i="27"/>
  <c r="I93" i="27"/>
  <c r="I47" i="27"/>
  <c r="J52" i="27"/>
  <c r="J47" i="27"/>
  <c r="I83" i="27"/>
  <c r="J50" i="27"/>
  <c r="I60" i="27"/>
  <c r="J58" i="27"/>
  <c r="I65" i="27"/>
  <c r="K65" i="27"/>
  <c r="L65" i="27" s="1"/>
  <c r="J60" i="27"/>
  <c r="J83" i="27"/>
  <c r="I37" i="27"/>
  <c r="K37" i="27" s="1"/>
  <c r="I75" i="27"/>
  <c r="I42" i="27"/>
  <c r="K42" i="27" s="1"/>
  <c r="I68" i="27"/>
  <c r="J75" i="27"/>
  <c r="J51" i="27"/>
  <c r="J73" i="27"/>
  <c r="I45" i="27"/>
  <c r="K45" i="27" s="1"/>
  <c r="J54" i="27"/>
  <c r="J96" i="27"/>
  <c r="J85" i="27"/>
  <c r="I48" i="27"/>
  <c r="J48" i="27"/>
  <c r="J92" i="27"/>
  <c r="J49" i="27"/>
  <c r="I77" i="27"/>
  <c r="K49" i="27"/>
  <c r="L49" i="27" s="1"/>
  <c r="J72" i="27"/>
  <c r="K62" i="27"/>
  <c r="L62" i="27" s="1"/>
  <c r="I90" i="27"/>
  <c r="I87" i="27"/>
  <c r="I41" i="27"/>
  <c r="K41" i="27" s="1"/>
  <c r="K77" i="27"/>
  <c r="L77" i="27" s="1"/>
  <c r="I72" i="27"/>
  <c r="J95" i="27"/>
  <c r="I96" i="27"/>
  <c r="K90" i="27"/>
  <c r="L90" i="27" s="1"/>
  <c r="I64" i="27"/>
  <c r="J69" i="27"/>
  <c r="I61" i="27"/>
  <c r="I69" i="27"/>
  <c r="J61" i="27"/>
  <c r="I53" i="27"/>
  <c r="J53" i="27"/>
  <c r="J64" i="27"/>
  <c r="I54" i="27"/>
  <c r="J74" i="27"/>
  <c r="I46" i="27"/>
  <c r="K46" i="27" s="1"/>
  <c r="I44" i="27"/>
  <c r="K44" i="27" s="1"/>
  <c r="K57" i="27"/>
  <c r="L57" i="27" s="1"/>
  <c r="J44" i="27"/>
  <c r="K88" i="27"/>
  <c r="L88" i="27" s="1"/>
  <c r="J43" i="27"/>
  <c r="J46" i="27"/>
  <c r="I66" i="27"/>
  <c r="J70" i="27"/>
  <c r="K89" i="27"/>
  <c r="L89" i="27" s="1"/>
  <c r="K92" i="27"/>
  <c r="L92" i="27" s="1"/>
  <c r="K51" i="27"/>
  <c r="L51" i="27" s="1"/>
  <c r="I34" i="27"/>
  <c r="K34" i="27" s="1"/>
  <c r="J82" i="27"/>
  <c r="J40" i="27"/>
  <c r="K40" i="27" s="1"/>
  <c r="J32" i="27"/>
  <c r="J86" i="27"/>
  <c r="H25" i="27"/>
  <c r="K43" i="27"/>
  <c r="K66" i="27"/>
  <c r="L66" i="27" s="1"/>
  <c r="K85" i="27"/>
  <c r="L85" i="27" s="1"/>
  <c r="K86" i="27"/>
  <c r="L86" i="27" s="1"/>
  <c r="I32" i="27"/>
  <c r="K32" i="27" s="1"/>
  <c r="J67" i="27"/>
  <c r="I30" i="27"/>
  <c r="K30" i="27" s="1"/>
  <c r="I80" i="27"/>
  <c r="I67" i="27"/>
  <c r="J80" i="27"/>
  <c r="K98" i="27"/>
  <c r="L98" i="27" s="1"/>
  <c r="J13" i="27"/>
  <c r="J97" i="27"/>
  <c r="J98" i="27"/>
  <c r="K48" i="30"/>
  <c r="K52" i="30"/>
  <c r="K42" i="30"/>
  <c r="K9" i="30"/>
  <c r="K54" i="30"/>
  <c r="K12" i="30"/>
  <c r="K36" i="30"/>
  <c r="K28" i="30"/>
  <c r="K29" i="30"/>
  <c r="K17" i="30"/>
  <c r="K61" i="30"/>
  <c r="K37" i="30"/>
  <c r="K38" i="30"/>
  <c r="K6" i="30"/>
  <c r="K27" i="30"/>
  <c r="K14" i="30"/>
  <c r="I94" i="27"/>
  <c r="K56" i="27"/>
  <c r="L56" i="27" s="1"/>
  <c r="I70" i="27"/>
  <c r="J94" i="27"/>
  <c r="I50" i="27"/>
  <c r="H12" i="27"/>
  <c r="J12" i="27" s="1"/>
  <c r="I74" i="27"/>
  <c r="J78" i="27"/>
  <c r="I39" i="27"/>
  <c r="K39" i="27" s="1"/>
  <c r="H6" i="27"/>
  <c r="I6" i="27" s="1"/>
  <c r="I78" i="27"/>
  <c r="I56" i="27"/>
  <c r="J33" i="27"/>
  <c r="K33" i="27" s="1"/>
  <c r="J87" i="27"/>
  <c r="I55" i="27"/>
  <c r="I29" i="27"/>
  <c r="J55" i="27"/>
  <c r="I21" i="27"/>
  <c r="H19" i="27"/>
  <c r="H18" i="27"/>
  <c r="J18" i="27" s="1"/>
  <c r="I58" i="27"/>
  <c r="J62" i="27"/>
  <c r="I82" i="27"/>
  <c r="J88" i="27"/>
  <c r="H22" i="27"/>
  <c r="J22" i="27" s="1"/>
  <c r="I76" i="27"/>
  <c r="I97" i="27"/>
  <c r="I38" i="27"/>
  <c r="K38" i="27" s="1"/>
  <c r="H9" i="27"/>
  <c r="I9" i="27" s="1"/>
  <c r="H24" i="27"/>
  <c r="J24" i="27" s="1"/>
  <c r="H20" i="27"/>
  <c r="J20" i="27" s="1"/>
  <c r="H23" i="27"/>
  <c r="I23" i="27" s="1"/>
  <c r="J5" i="27"/>
  <c r="I5" i="27"/>
  <c r="K5" i="27" s="1"/>
  <c r="J4" i="27"/>
  <c r="H11" i="27"/>
  <c r="I11" i="27" s="1"/>
  <c r="H7" i="27"/>
  <c r="I7" i="27" s="1"/>
  <c r="H3" i="27"/>
  <c r="I3" i="27" s="1"/>
  <c r="H2" i="27"/>
  <c r="I25" i="27"/>
  <c r="I4" i="27"/>
  <c r="H10" i="27"/>
  <c r="J10" i="27" s="1"/>
  <c r="H28" i="27"/>
  <c r="J28" i="27" s="1"/>
  <c r="H17" i="27"/>
  <c r="I17" i="27" s="1"/>
  <c r="I13" i="27"/>
  <c r="K13" i="27" s="1"/>
  <c r="H27" i="27"/>
  <c r="J27" i="27" s="1"/>
  <c r="H26" i="27"/>
  <c r="I26" i="27" s="1"/>
  <c r="H15" i="27"/>
  <c r="I15" i="27" s="1"/>
  <c r="H14" i="27"/>
  <c r="H8" i="27"/>
  <c r="J8" i="27" s="1"/>
  <c r="H16" i="27"/>
  <c r="I16" i="27" s="1"/>
  <c r="J21" i="27"/>
  <c r="K75" i="25"/>
  <c r="L75" i="25" s="1"/>
  <c r="I87" i="25"/>
  <c r="J87" i="25"/>
  <c r="I63" i="25"/>
  <c r="J75" i="25"/>
  <c r="J63" i="25"/>
  <c r="J81" i="25"/>
  <c r="I57" i="25"/>
  <c r="J57" i="25"/>
  <c r="J88" i="25"/>
  <c r="I76" i="25"/>
  <c r="I64" i="25"/>
  <c r="K88" i="25"/>
  <c r="L88" i="25" s="1"/>
  <c r="J64" i="25"/>
  <c r="I52" i="25"/>
  <c r="J52" i="25"/>
  <c r="K76" i="25"/>
  <c r="L76" i="25" s="1"/>
  <c r="J50" i="25"/>
  <c r="I62" i="25"/>
  <c r="J86" i="25"/>
  <c r="K86" i="25"/>
  <c r="L86" i="25" s="1"/>
  <c r="K50" i="25"/>
  <c r="L50" i="25" s="1"/>
  <c r="K44" i="25"/>
  <c r="J44" i="25"/>
  <c r="K56" i="25"/>
  <c r="L56" i="25" s="1"/>
  <c r="I51" i="25"/>
  <c r="J51" i="25"/>
  <c r="H19" i="23"/>
  <c r="I19" i="23" s="1"/>
  <c r="I85" i="23"/>
  <c r="J90" i="23"/>
  <c r="I82" i="23"/>
  <c r="I55" i="23"/>
  <c r="K85" i="23"/>
  <c r="L85" i="23" s="1"/>
  <c r="K86" i="23"/>
  <c r="L86" i="23" s="1"/>
  <c r="I81" i="23"/>
  <c r="I63" i="23"/>
  <c r="K63" i="23"/>
  <c r="L63" i="23" s="1"/>
  <c r="K69" i="23"/>
  <c r="L69" i="23" s="1"/>
  <c r="K75" i="23"/>
  <c r="L75" i="23" s="1"/>
  <c r="H4" i="23"/>
  <c r="J4" i="23" s="1"/>
  <c r="I61" i="23"/>
  <c r="K70" i="23"/>
  <c r="L70" i="23" s="1"/>
  <c r="I96" i="23"/>
  <c r="K51" i="23"/>
  <c r="L51" i="23" s="1"/>
  <c r="K57" i="23"/>
  <c r="L57" i="23" s="1"/>
  <c r="J69" i="23"/>
  <c r="J75" i="23"/>
  <c r="K87" i="23"/>
  <c r="L87" i="23" s="1"/>
  <c r="I57" i="23"/>
  <c r="K58" i="23"/>
  <c r="L58" i="23" s="1"/>
  <c r="J87" i="23"/>
  <c r="H5" i="23"/>
  <c r="J5" i="23" s="1"/>
  <c r="H32" i="23"/>
  <c r="J32" i="23" s="1"/>
  <c r="I70" i="23"/>
  <c r="J49" i="23"/>
  <c r="J83" i="23"/>
  <c r="H29" i="23"/>
  <c r="J29" i="23" s="1"/>
  <c r="I59" i="23"/>
  <c r="K80" i="23"/>
  <c r="L80" i="23" s="1"/>
  <c r="I78" i="23"/>
  <c r="I88" i="23"/>
  <c r="K56" i="23"/>
  <c r="L56" i="23" s="1"/>
  <c r="J80" i="23"/>
  <c r="I56" i="23"/>
  <c r="I68" i="23"/>
  <c r="H25" i="23"/>
  <c r="I25" i="23" s="1"/>
  <c r="K25" i="23" s="1"/>
  <c r="K68" i="23"/>
  <c r="L68" i="23" s="1"/>
  <c r="J88" i="23"/>
  <c r="H18" i="23"/>
  <c r="J18" i="23" s="1"/>
  <c r="H7" i="23"/>
  <c r="I7" i="23" s="1"/>
  <c r="H10" i="23"/>
  <c r="J10" i="23" s="1"/>
  <c r="H23" i="23"/>
  <c r="I23" i="23" s="1"/>
  <c r="H22" i="23"/>
  <c r="J22" i="23" s="1"/>
  <c r="H17" i="23"/>
  <c r="I17" i="23" s="1"/>
  <c r="K17" i="23" s="1"/>
  <c r="H9" i="23"/>
  <c r="J9" i="23" s="1"/>
  <c r="H11" i="23"/>
  <c r="J11" i="23" s="1"/>
  <c r="I114" i="21"/>
  <c r="J148" i="21"/>
  <c r="I104" i="21"/>
  <c r="J152" i="21"/>
  <c r="K70" i="21"/>
  <c r="L70" i="21" s="1"/>
  <c r="I152" i="21"/>
  <c r="J136" i="21"/>
  <c r="J124" i="21"/>
  <c r="I148" i="21"/>
  <c r="J104" i="21"/>
  <c r="I136" i="21"/>
  <c r="I54" i="21"/>
  <c r="J54" i="21"/>
  <c r="J66" i="21"/>
  <c r="J118" i="21"/>
  <c r="J60" i="21"/>
  <c r="K84" i="21"/>
  <c r="L84" i="21" s="1"/>
  <c r="J50" i="21"/>
  <c r="K124" i="21"/>
  <c r="L124" i="21" s="1"/>
  <c r="J129" i="21"/>
  <c r="I106" i="21"/>
  <c r="K135" i="21"/>
  <c r="L135" i="21" s="1"/>
  <c r="J147" i="21"/>
  <c r="J96" i="21"/>
  <c r="K131" i="21"/>
  <c r="L131" i="21" s="1"/>
  <c r="J150" i="21"/>
  <c r="I135" i="21"/>
  <c r="J145" i="21"/>
  <c r="K96" i="21"/>
  <c r="L96" i="21" s="1"/>
  <c r="K147" i="21"/>
  <c r="L147" i="21" s="1"/>
  <c r="K57" i="21"/>
  <c r="L57" i="21" s="1"/>
  <c r="J140" i="21"/>
  <c r="I140" i="21"/>
  <c r="J143" i="21"/>
  <c r="K94" i="21"/>
  <c r="L94" i="21" s="1"/>
  <c r="I113" i="21"/>
  <c r="J57" i="21"/>
  <c r="J106" i="21"/>
  <c r="I150" i="21"/>
  <c r="J128" i="21"/>
  <c r="J133" i="21"/>
  <c r="J126" i="21"/>
  <c r="I128" i="21"/>
  <c r="I60" i="21"/>
  <c r="I143" i="21"/>
  <c r="I50" i="21"/>
  <c r="I126" i="21"/>
  <c r="J25" i="27"/>
  <c r="J34" i="27"/>
  <c r="I35" i="27"/>
  <c r="J35" i="27"/>
  <c r="I36" i="27"/>
  <c r="K36" i="27" s="1"/>
  <c r="J29" i="27"/>
  <c r="K29" i="27" s="1"/>
  <c r="J82" i="25"/>
  <c r="K47" i="25"/>
  <c r="L47" i="25" s="1"/>
  <c r="K59" i="25"/>
  <c r="L59" i="25" s="1"/>
  <c r="I58" i="25"/>
  <c r="K62" i="25"/>
  <c r="L62" i="25" s="1"/>
  <c r="J47" i="25"/>
  <c r="I61" i="25"/>
  <c r="J61" i="25"/>
  <c r="K46" i="25"/>
  <c r="L46" i="25" s="1"/>
  <c r="I46" i="25"/>
  <c r="I74" i="25"/>
  <c r="K58" i="25"/>
  <c r="L58" i="25" s="1"/>
  <c r="K49" i="25"/>
  <c r="L49" i="25" s="1"/>
  <c r="K70" i="25"/>
  <c r="L70" i="25" s="1"/>
  <c r="I73" i="25"/>
  <c r="K71" i="25"/>
  <c r="L71" i="25" s="1"/>
  <c r="J74" i="25"/>
  <c r="I71" i="25"/>
  <c r="K73" i="25"/>
  <c r="L73" i="25" s="1"/>
  <c r="I83" i="25"/>
  <c r="J84" i="25"/>
  <c r="J72" i="25"/>
  <c r="I84" i="25"/>
  <c r="I72" i="25"/>
  <c r="K60" i="25"/>
  <c r="L60" i="25" s="1"/>
  <c r="I48" i="25"/>
  <c r="I60" i="25"/>
  <c r="K45" i="25"/>
  <c r="L45" i="25" s="1"/>
  <c r="I45" i="25"/>
  <c r="I56" i="25"/>
  <c r="J80" i="25"/>
  <c r="J68" i="25"/>
  <c r="I80" i="25"/>
  <c r="I68" i="25"/>
  <c r="K48" i="25"/>
  <c r="L48" i="25" s="1"/>
  <c r="K61" i="23"/>
  <c r="L61" i="23" s="1"/>
  <c r="H27" i="23"/>
  <c r="J27" i="23" s="1"/>
  <c r="H20" i="23"/>
  <c r="I20" i="23" s="1"/>
  <c r="I71" i="23"/>
  <c r="K78" i="23"/>
  <c r="L78" i="23" s="1"/>
  <c r="I83" i="23"/>
  <c r="K66" i="23"/>
  <c r="L66" i="23" s="1"/>
  <c r="I48" i="23"/>
  <c r="I54" i="23"/>
  <c r="K95" i="23"/>
  <c r="L95" i="23" s="1"/>
  <c r="I95" i="23"/>
  <c r="J66" i="23"/>
  <c r="H30" i="23"/>
  <c r="I30" i="23" s="1"/>
  <c r="K39" i="23"/>
  <c r="L39" i="23" s="1"/>
  <c r="J43" i="23"/>
  <c r="K71" i="23"/>
  <c r="L71" i="23" s="1"/>
  <c r="H13" i="23"/>
  <c r="I13" i="23" s="1"/>
  <c r="H21" i="23"/>
  <c r="J21" i="23" s="1"/>
  <c r="K54" i="23"/>
  <c r="L54" i="23" s="1"/>
  <c r="H12" i="23"/>
  <c r="K49" i="23"/>
  <c r="L49" i="23" s="1"/>
  <c r="I33" i="23"/>
  <c r="K33" i="23" s="1"/>
  <c r="H28" i="23"/>
  <c r="J28" i="23" s="1"/>
  <c r="H15" i="23"/>
  <c r="I15" i="23" s="1"/>
  <c r="I2" i="23"/>
  <c r="J41" i="23"/>
  <c r="H8" i="23"/>
  <c r="I8" i="23" s="1"/>
  <c r="H3" i="23"/>
  <c r="J3" i="23" s="1"/>
  <c r="K38" i="23"/>
  <c r="H26" i="23"/>
  <c r="J26" i="23" s="1"/>
  <c r="H14" i="23"/>
  <c r="J19" i="23"/>
  <c r="K47" i="23"/>
  <c r="L47" i="23" s="1"/>
  <c r="K52" i="23"/>
  <c r="L52" i="23" s="1"/>
  <c r="H24" i="23"/>
  <c r="J24" i="23" s="1"/>
  <c r="K45" i="23"/>
  <c r="L45" i="23" s="1"/>
  <c r="I47" i="23"/>
  <c r="I52" i="23"/>
  <c r="H31" i="23"/>
  <c r="J31" i="23" s="1"/>
  <c r="H6" i="23"/>
  <c r="I6" i="23" s="1"/>
  <c r="J33" i="23"/>
  <c r="H16" i="23"/>
  <c r="J16" i="23" s="1"/>
  <c r="J2" i="23"/>
  <c r="K34" i="23"/>
  <c r="J36" i="23"/>
  <c r="K36" i="23"/>
  <c r="I78" i="21"/>
  <c r="J122" i="21"/>
  <c r="I53" i="21"/>
  <c r="I73" i="21"/>
  <c r="J67" i="21"/>
  <c r="J78" i="21"/>
  <c r="H36" i="21"/>
  <c r="I36" i="21" s="1"/>
  <c r="K100" i="21"/>
  <c r="L100" i="21" s="1"/>
  <c r="K85" i="21"/>
  <c r="L85" i="21" s="1"/>
  <c r="I102" i="21"/>
  <c r="K102" i="21"/>
  <c r="L102" i="21" s="1"/>
  <c r="K93" i="21"/>
  <c r="L93" i="21" s="1"/>
  <c r="I122" i="21"/>
  <c r="I49" i="21"/>
  <c r="K113" i="21"/>
  <c r="L113" i="21" s="1"/>
  <c r="J142" i="21"/>
  <c r="H29" i="21"/>
  <c r="I29" i="21" s="1"/>
  <c r="J53" i="21"/>
  <c r="K68" i="21"/>
  <c r="L68" i="21" s="1"/>
  <c r="I67" i="21"/>
  <c r="I92" i="21"/>
  <c r="I142" i="21"/>
  <c r="J92" i="21"/>
  <c r="J95" i="21"/>
  <c r="J125" i="21"/>
  <c r="K125" i="21"/>
  <c r="L125" i="21" s="1"/>
  <c r="J116" i="21"/>
  <c r="I132" i="21"/>
  <c r="I98" i="21"/>
  <c r="J110" i="21"/>
  <c r="J98" i="21"/>
  <c r="I107" i="21"/>
  <c r="J56" i="21"/>
  <c r="H38" i="21"/>
  <c r="J38" i="21" s="1"/>
  <c r="I81" i="21"/>
  <c r="J137" i="21"/>
  <c r="H18" i="21"/>
  <c r="J18" i="21" s="1"/>
  <c r="H35" i="21"/>
  <c r="I35" i="21" s="1"/>
  <c r="H40" i="21"/>
  <c r="K81" i="21"/>
  <c r="L81" i="21" s="1"/>
  <c r="J91" i="21"/>
  <c r="K59" i="21"/>
  <c r="L59" i="21" s="1"/>
  <c r="J134" i="21"/>
  <c r="K145" i="21"/>
  <c r="L145" i="21" s="1"/>
  <c r="J132" i="21"/>
  <c r="I116" i="21"/>
  <c r="J36" i="21"/>
  <c r="K36" i="21" s="1"/>
  <c r="I56" i="21"/>
  <c r="I13" i="21"/>
  <c r="H47" i="21"/>
  <c r="J47" i="21" s="1"/>
  <c r="H41" i="21"/>
  <c r="J75" i="21"/>
  <c r="K114" i="21"/>
  <c r="L114" i="21" s="1"/>
  <c r="I59" i="21"/>
  <c r="I141" i="21"/>
  <c r="J131" i="21"/>
  <c r="J58" i="21"/>
  <c r="I80" i="21"/>
  <c r="J85" i="21"/>
  <c r="J144" i="21"/>
  <c r="J108" i="21"/>
  <c r="J80" i="21"/>
  <c r="I108" i="21"/>
  <c r="J55" i="21"/>
  <c r="I61" i="21"/>
  <c r="J101" i="21"/>
  <c r="J127" i="21"/>
  <c r="J149" i="21"/>
  <c r="J72" i="21"/>
  <c r="I66" i="21"/>
  <c r="I127" i="21"/>
  <c r="I86" i="21"/>
  <c r="K62" i="21"/>
  <c r="L62" i="21" s="1"/>
  <c r="J73" i="21"/>
  <c r="H42" i="21"/>
  <c r="J42" i="21" s="1"/>
  <c r="I120" i="21"/>
  <c r="J86" i="21"/>
  <c r="J141" i="21"/>
  <c r="I94" i="21"/>
  <c r="I5" i="21"/>
  <c r="I2" i="21"/>
  <c r="H44" i="21"/>
  <c r="J44" i="21" s="1"/>
  <c r="J49" i="21"/>
  <c r="J89" i="21"/>
  <c r="I103" i="21"/>
  <c r="I58" i="21"/>
  <c r="I6" i="21"/>
  <c r="J120" i="21"/>
  <c r="I144" i="21"/>
  <c r="I69" i="21"/>
  <c r="J61" i="21"/>
  <c r="K103" i="21"/>
  <c r="L103" i="21" s="1"/>
  <c r="J111" i="21"/>
  <c r="J29" i="21"/>
  <c r="H34" i="21"/>
  <c r="J34" i="21" s="1"/>
  <c r="I55" i="21"/>
  <c r="K71" i="21"/>
  <c r="L71" i="21" s="1"/>
  <c r="I89" i="21"/>
  <c r="K119" i="21"/>
  <c r="L119" i="21" s="1"/>
  <c r="J68" i="21"/>
  <c r="I77" i="21"/>
  <c r="I105" i="21"/>
  <c r="I129" i="21"/>
  <c r="I71" i="21"/>
  <c r="K105" i="21"/>
  <c r="L105" i="21" s="1"/>
  <c r="I111" i="21"/>
  <c r="J138" i="21"/>
  <c r="J112" i="21"/>
  <c r="I138" i="21"/>
  <c r="I41" i="21"/>
  <c r="I90" i="21"/>
  <c r="I62" i="21"/>
  <c r="I137" i="21"/>
  <c r="I112" i="21"/>
  <c r="J90" i="21"/>
  <c r="J79" i="21"/>
  <c r="J97" i="21"/>
  <c r="I101" i="21"/>
  <c r="I121" i="21"/>
  <c r="K99" i="21"/>
  <c r="L99" i="21" s="1"/>
  <c r="I119" i="21"/>
  <c r="I149" i="21"/>
  <c r="J65" i="21"/>
  <c r="J130" i="21"/>
  <c r="H37" i="21"/>
  <c r="J37" i="21" s="1"/>
  <c r="I97" i="21"/>
  <c r="I123" i="21"/>
  <c r="I130" i="21"/>
  <c r="I75" i="21"/>
  <c r="J14" i="21"/>
  <c r="K123" i="21"/>
  <c r="L123" i="21" s="1"/>
  <c r="J4" i="21"/>
  <c r="J9" i="21"/>
  <c r="H20" i="21"/>
  <c r="I20" i="21" s="1"/>
  <c r="H32" i="21"/>
  <c r="I32" i="21" s="1"/>
  <c r="J41" i="21"/>
  <c r="K51" i="21"/>
  <c r="L51" i="21" s="1"/>
  <c r="I99" i="21"/>
  <c r="I51" i="21"/>
  <c r="I3" i="21"/>
  <c r="J115" i="21"/>
  <c r="K117" i="21"/>
  <c r="L117" i="21" s="1"/>
  <c r="K63" i="21"/>
  <c r="L63" i="21" s="1"/>
  <c r="I82" i="21"/>
  <c r="K87" i="21"/>
  <c r="L87" i="21" s="1"/>
  <c r="J64" i="21"/>
  <c r="J74" i="21"/>
  <c r="J82" i="21"/>
  <c r="I64" i="21"/>
  <c r="H31" i="21"/>
  <c r="I31" i="21" s="1"/>
  <c r="K72" i="21"/>
  <c r="L72" i="21" s="1"/>
  <c r="I79" i="21"/>
  <c r="I91" i="21"/>
  <c r="I115" i="21"/>
  <c r="I117" i="21"/>
  <c r="K133" i="21"/>
  <c r="L133" i="21" s="1"/>
  <c r="J69" i="21"/>
  <c r="I74" i="21"/>
  <c r="J52" i="21"/>
  <c r="I10" i="21"/>
  <c r="I65" i="21"/>
  <c r="J83" i="21"/>
  <c r="I63" i="21"/>
  <c r="J12" i="21"/>
  <c r="H16" i="21"/>
  <c r="I16" i="21" s="1"/>
  <c r="H33" i="21"/>
  <c r="I33" i="21" s="1"/>
  <c r="I83" i="21"/>
  <c r="I95" i="21"/>
  <c r="J121" i="21"/>
  <c r="J109" i="21"/>
  <c r="I52" i="21"/>
  <c r="J87" i="21"/>
  <c r="J93" i="21"/>
  <c r="J107" i="21"/>
  <c r="I109" i="21"/>
  <c r="I40" i="21"/>
  <c r="H30" i="21"/>
  <c r="I30" i="21" s="1"/>
  <c r="J40" i="21"/>
  <c r="H46" i="21"/>
  <c r="J46" i="21" s="1"/>
  <c r="H48" i="21"/>
  <c r="I48" i="21" s="1"/>
  <c r="K48" i="21" s="1"/>
  <c r="H39" i="21"/>
  <c r="J39" i="21" s="1"/>
  <c r="H45" i="21"/>
  <c r="I45" i="21" s="1"/>
  <c r="K45" i="21" s="1"/>
  <c r="H43" i="21"/>
  <c r="J15" i="21"/>
  <c r="H19" i="21"/>
  <c r="J19" i="21" s="1"/>
  <c r="I8" i="21"/>
  <c r="H17" i="21"/>
  <c r="J7" i="21"/>
  <c r="I32" i="23" l="1"/>
  <c r="K32" i="23" s="1"/>
  <c r="I27" i="23"/>
  <c r="J25" i="23"/>
  <c r="I29" i="23"/>
  <c r="I18" i="23"/>
  <c r="I31" i="23"/>
  <c r="K35" i="27"/>
  <c r="K25" i="27"/>
  <c r="J23" i="27"/>
  <c r="J7" i="27"/>
  <c r="J17" i="27"/>
  <c r="K17" i="27" s="1"/>
  <c r="J11" i="27"/>
  <c r="K11" i="27" s="1"/>
  <c r="I20" i="27"/>
  <c r="K20" i="27" s="1"/>
  <c r="I10" i="27"/>
  <c r="J6" i="27"/>
  <c r="K6" i="27" s="1"/>
  <c r="J16" i="27"/>
  <c r="K16" i="27" s="1"/>
  <c r="I18" i="27"/>
  <c r="K18" i="27" s="1"/>
  <c r="I8" i="27"/>
  <c r="K8" i="27" s="1"/>
  <c r="I22" i="27"/>
  <c r="K22" i="27" s="1"/>
  <c r="K4" i="27"/>
  <c r="K23" i="27"/>
  <c r="K21" i="27"/>
  <c r="L44" i="25"/>
  <c r="L30" i="25"/>
  <c r="L35" i="25"/>
  <c r="L18" i="25"/>
  <c r="L29" i="25"/>
  <c r="L7" i="25"/>
  <c r="L28" i="25"/>
  <c r="L32" i="25"/>
  <c r="L9" i="25"/>
  <c r="L36" i="25"/>
  <c r="L13" i="25"/>
  <c r="L17" i="25"/>
  <c r="L23" i="25"/>
  <c r="L37" i="25"/>
  <c r="L25" i="25"/>
  <c r="L15" i="25"/>
  <c r="L4" i="25"/>
  <c r="L20" i="25"/>
  <c r="L26" i="25"/>
  <c r="L19" i="25"/>
  <c r="L31" i="25"/>
  <c r="L6" i="25"/>
  <c r="L3" i="25"/>
  <c r="L16" i="25"/>
  <c r="L22" i="25"/>
  <c r="L11" i="25"/>
  <c r="L5" i="25"/>
  <c r="L8" i="25"/>
  <c r="L33" i="25"/>
  <c r="L10" i="25"/>
  <c r="L14" i="25"/>
  <c r="L2" i="25"/>
  <c r="L24" i="25"/>
  <c r="L12" i="25"/>
  <c r="K29" i="23"/>
  <c r="I10" i="23"/>
  <c r="I5" i="23"/>
  <c r="K5" i="23" s="1"/>
  <c r="I4" i="23"/>
  <c r="K4" i="23" s="1"/>
  <c r="K2" i="23"/>
  <c r="K21" i="30"/>
  <c r="R21" i="30" s="1"/>
  <c r="K39" i="30"/>
  <c r="L39" i="30" s="1" a="1"/>
  <c r="L39" i="30" s="1"/>
  <c r="K32" i="30"/>
  <c r="M32" i="30" s="1" a="1"/>
  <c r="M32" i="30" s="1"/>
  <c r="N32" i="30" s="1"/>
  <c r="K11" i="30"/>
  <c r="O11" i="30" s="1" a="1"/>
  <c r="O11" i="30" s="1"/>
  <c r="K24" i="30"/>
  <c r="L24" i="30" s="1" a="1"/>
  <c r="L24" i="30" s="1"/>
  <c r="K2" i="30"/>
  <c r="M2" i="30" s="1" a="1"/>
  <c r="M2" i="30" s="1"/>
  <c r="K45" i="30"/>
  <c r="L45" i="30" s="1" a="1"/>
  <c r="L45" i="30" s="1"/>
  <c r="K49" i="30"/>
  <c r="M49" i="30" s="1" a="1"/>
  <c r="M49" i="30" s="1"/>
  <c r="N49" i="30" s="1"/>
  <c r="O17" i="30" a="1"/>
  <c r="O17" i="30" s="1"/>
  <c r="L17" i="30" a="1"/>
  <c r="L17" i="30" s="1"/>
  <c r="M17" i="30" a="1"/>
  <c r="M17" i="30" s="1"/>
  <c r="R17" i="30"/>
  <c r="L27" i="30" a="1"/>
  <c r="L27" i="30" s="1"/>
  <c r="R27" i="30"/>
  <c r="M27" i="30" a="1"/>
  <c r="M27" i="30" s="1"/>
  <c r="N27" i="30" s="1"/>
  <c r="O27" i="30" a="1"/>
  <c r="O27" i="30" s="1"/>
  <c r="K55" i="30"/>
  <c r="M55" i="30" s="1" a="1"/>
  <c r="M55" i="30" s="1"/>
  <c r="N55" i="30" s="1"/>
  <c r="L48" i="30" a="1"/>
  <c r="L48" i="30" s="1"/>
  <c r="R48" i="30"/>
  <c r="O48" i="30" a="1"/>
  <c r="O48" i="30" s="1"/>
  <c r="M48" i="30" a="1"/>
  <c r="M48" i="30" s="1"/>
  <c r="N48" i="30" s="1"/>
  <c r="O51" i="30" a="1"/>
  <c r="O51" i="30" s="1"/>
  <c r="P51" i="30" s="1"/>
  <c r="L51" i="30" a="1"/>
  <c r="L51" i="30" s="1"/>
  <c r="R51" i="30"/>
  <c r="M51" i="30" a="1"/>
  <c r="M51" i="30" s="1"/>
  <c r="N51" i="30" s="1"/>
  <c r="M16" i="30" a="1"/>
  <c r="M16" i="30" s="1"/>
  <c r="L16" i="30" a="1"/>
  <c r="L16" i="30" s="1"/>
  <c r="R16" i="30"/>
  <c r="O16" i="30" a="1"/>
  <c r="O16" i="30" s="1"/>
  <c r="M9" i="30" a="1"/>
  <c r="M9" i="30" s="1"/>
  <c r="L9" i="30" a="1"/>
  <c r="L9" i="30" s="1"/>
  <c r="R9" i="30"/>
  <c r="O9" i="30" a="1"/>
  <c r="O9" i="30" s="1"/>
  <c r="M38" i="30" a="1"/>
  <c r="M38" i="30" s="1"/>
  <c r="N38" i="30" s="1"/>
  <c r="O38" i="30" a="1"/>
  <c r="O38" i="30" s="1"/>
  <c r="P38" i="30" s="1"/>
  <c r="L38" i="30" a="1"/>
  <c r="L38" i="30" s="1"/>
  <c r="R38" i="30"/>
  <c r="L61" i="30" a="1"/>
  <c r="L61" i="30" s="1"/>
  <c r="R61" i="30"/>
  <c r="O61" i="30" a="1"/>
  <c r="O61" i="30" s="1"/>
  <c r="P61" i="30" s="1"/>
  <c r="M61" i="30" a="1"/>
  <c r="M61" i="30" s="1"/>
  <c r="N61" i="30" s="1"/>
  <c r="K3" i="30"/>
  <c r="M3" i="30" s="1" a="1"/>
  <c r="M3" i="30" s="1"/>
  <c r="R41" i="30"/>
  <c r="O41" i="30" a="1"/>
  <c r="O41" i="30" s="1"/>
  <c r="P41" i="30" s="1"/>
  <c r="M41" i="30" a="1"/>
  <c r="M41" i="30" s="1"/>
  <c r="N41" i="30" s="1"/>
  <c r="L41" i="30" a="1"/>
  <c r="L41" i="30" s="1"/>
  <c r="O18" i="30" a="1"/>
  <c r="O18" i="30" s="1"/>
  <c r="L18" i="30" a="1"/>
  <c r="L18" i="30" s="1"/>
  <c r="R18" i="30"/>
  <c r="M18" i="30" a="1"/>
  <c r="M18" i="30" s="1"/>
  <c r="L54" i="30" a="1"/>
  <c r="L54" i="30" s="1"/>
  <c r="R54" i="30"/>
  <c r="M54" i="30" a="1"/>
  <c r="M54" i="30" s="1"/>
  <c r="N54" i="30" s="1"/>
  <c r="O54" i="30" a="1"/>
  <c r="O54" i="30" s="1"/>
  <c r="O31" i="30" a="1"/>
  <c r="O31" i="30" s="1"/>
  <c r="M31" i="30" a="1"/>
  <c r="M31" i="30" s="1"/>
  <c r="N31" i="30" s="1"/>
  <c r="L31" i="30" a="1"/>
  <c r="L31" i="30" s="1"/>
  <c r="R31" i="30"/>
  <c r="O14" i="30" a="1"/>
  <c r="O14" i="30" s="1"/>
  <c r="L14" i="30" a="1"/>
  <c r="L14" i="30" s="1"/>
  <c r="M14" i="30" a="1"/>
  <c r="M14" i="30" s="1"/>
  <c r="R14" i="30"/>
  <c r="O52" i="30" a="1"/>
  <c r="O52" i="30" s="1"/>
  <c r="P52" i="30" s="1"/>
  <c r="L52" i="30" a="1"/>
  <c r="L52" i="30" s="1"/>
  <c r="M52" i="30" a="1"/>
  <c r="M52" i="30" s="1"/>
  <c r="N52" i="30" s="1"/>
  <c r="R52" i="30"/>
  <c r="K60" i="30"/>
  <c r="O60" i="30" s="1" a="1"/>
  <c r="O60" i="30" s="1"/>
  <c r="P60" i="30" s="1"/>
  <c r="K25" i="30"/>
  <c r="R25" i="30" s="1"/>
  <c r="K5" i="30"/>
  <c r="L5" i="30" s="1" a="1"/>
  <c r="L5" i="30" s="1"/>
  <c r="O35" i="30" a="1"/>
  <c r="O35" i="30" s="1"/>
  <c r="P35" i="30" s="1"/>
  <c r="L35" i="30" a="1"/>
  <c r="L35" i="30" s="1"/>
  <c r="R35" i="30"/>
  <c r="M35" i="30" a="1"/>
  <c r="M35" i="30" s="1"/>
  <c r="N35" i="30" s="1"/>
  <c r="K62" i="30"/>
  <c r="L62" i="30" s="1" a="1"/>
  <c r="L62" i="30" s="1"/>
  <c r="K59" i="30"/>
  <c r="M59" i="30" s="1" a="1"/>
  <c r="M59" i="30" s="1"/>
  <c r="N59" i="30" s="1"/>
  <c r="O6" i="30" a="1"/>
  <c r="O6" i="30" s="1"/>
  <c r="L6" i="30" a="1"/>
  <c r="L6" i="30" s="1"/>
  <c r="M6" i="30" a="1"/>
  <c r="M6" i="30" s="1"/>
  <c r="R6" i="30"/>
  <c r="K58" i="30"/>
  <c r="R58" i="30" s="1"/>
  <c r="L42" i="30" a="1"/>
  <c r="L42" i="30" s="1"/>
  <c r="R42" i="30"/>
  <c r="M42" i="30" a="1"/>
  <c r="M42" i="30" s="1"/>
  <c r="N42" i="30" s="1"/>
  <c r="O42" i="30" a="1"/>
  <c r="O42" i="30" s="1"/>
  <c r="K23" i="30"/>
  <c r="L23" i="30" s="1" a="1"/>
  <c r="L23" i="30" s="1"/>
  <c r="L7" i="30" a="1"/>
  <c r="L7" i="30" s="1"/>
  <c r="R7" i="30"/>
  <c r="O7" i="30" a="1"/>
  <c r="O7" i="30" s="1"/>
  <c r="M7" i="30" a="1"/>
  <c r="M7" i="30" s="1"/>
  <c r="L47" i="30" a="1"/>
  <c r="L47" i="30" s="1"/>
  <c r="R47" i="30"/>
  <c r="O47" i="30" a="1"/>
  <c r="O47" i="30" s="1"/>
  <c r="P47" i="30" s="1"/>
  <c r="M47" i="30" a="1"/>
  <c r="M47" i="30" s="1"/>
  <c r="N47" i="30" s="1"/>
  <c r="O57" i="30" a="1"/>
  <c r="O57" i="30" s="1"/>
  <c r="P57" i="30" s="1"/>
  <c r="L57" i="30" a="1"/>
  <c r="L57" i="30" s="1"/>
  <c r="R57" i="30"/>
  <c r="M57" i="30" a="1"/>
  <c r="M57" i="30" s="1"/>
  <c r="N57" i="30" s="1"/>
  <c r="M40" i="30" a="1"/>
  <c r="M40" i="30" s="1"/>
  <c r="N40" i="30" s="1"/>
  <c r="O40" i="30" a="1"/>
  <c r="O40" i="30" s="1"/>
  <c r="P40" i="30" s="1"/>
  <c r="L40" i="30" a="1"/>
  <c r="L40" i="30" s="1"/>
  <c r="R40" i="30"/>
  <c r="M12" i="30" a="1"/>
  <c r="M12" i="30" s="1"/>
  <c r="L12" i="30" a="1"/>
  <c r="L12" i="30" s="1"/>
  <c r="R12" i="30"/>
  <c r="O12" i="30" a="1"/>
  <c r="O12" i="30" s="1"/>
  <c r="O29" i="30" a="1"/>
  <c r="O29" i="30" s="1"/>
  <c r="L29" i="30" a="1"/>
  <c r="L29" i="30" s="1"/>
  <c r="M29" i="30" a="1"/>
  <c r="M29" i="30" s="1"/>
  <c r="N29" i="30" s="1"/>
  <c r="R29" i="30"/>
  <c r="R37" i="30"/>
  <c r="O37" i="30" a="1"/>
  <c r="O37" i="30" s="1"/>
  <c r="P37" i="30" s="1"/>
  <c r="M37" i="30" a="1"/>
  <c r="M37" i="30" s="1"/>
  <c r="N37" i="30" s="1"/>
  <c r="L37" i="30" a="1"/>
  <c r="L37" i="30" s="1"/>
  <c r="O44" i="30" a="1"/>
  <c r="O44" i="30" s="1"/>
  <c r="P44" i="30" s="1"/>
  <c r="L44" i="30" a="1"/>
  <c r="L44" i="30" s="1"/>
  <c r="R44" i="30"/>
  <c r="M44" i="30" a="1"/>
  <c r="M44" i="30" s="1"/>
  <c r="N44" i="30" s="1"/>
  <c r="L36" i="30" a="1"/>
  <c r="L36" i="30" s="1"/>
  <c r="R36" i="30"/>
  <c r="M36" i="30" a="1"/>
  <c r="M36" i="30" s="1"/>
  <c r="N36" i="30" s="1"/>
  <c r="O36" i="30" a="1"/>
  <c r="O36" i="30" s="1"/>
  <c r="K15" i="30"/>
  <c r="M15" i="30" s="1" a="1"/>
  <c r="M15" i="30" s="1"/>
  <c r="I24" i="27"/>
  <c r="K24" i="27" s="1"/>
  <c r="I19" i="27"/>
  <c r="J19" i="27"/>
  <c r="J9" i="27"/>
  <c r="K9" i="27" s="1"/>
  <c r="I12" i="27"/>
  <c r="K12" i="27" s="1"/>
  <c r="J26" i="27"/>
  <c r="K26" i="27" s="1"/>
  <c r="K7" i="27"/>
  <c r="K10" i="27"/>
  <c r="I2" i="27"/>
  <c r="J2" i="27"/>
  <c r="I28" i="27"/>
  <c r="K28" i="27" s="1"/>
  <c r="J14" i="27"/>
  <c r="I14" i="27"/>
  <c r="J15" i="27"/>
  <c r="K15" i="27" s="1"/>
  <c r="J3" i="27"/>
  <c r="K3" i="27" s="1"/>
  <c r="I27" i="27"/>
  <c r="K27" i="27" s="1"/>
  <c r="R28" i="30"/>
  <c r="I9" i="23"/>
  <c r="K9" i="23" s="1"/>
  <c r="J23" i="23"/>
  <c r="K23" i="23" s="1"/>
  <c r="I11" i="23"/>
  <c r="K11" i="23" s="1"/>
  <c r="I22" i="23"/>
  <c r="K22" i="23" s="1"/>
  <c r="J15" i="23"/>
  <c r="K15" i="23" s="1"/>
  <c r="K19" i="23"/>
  <c r="K10" i="23"/>
  <c r="J17" i="23"/>
  <c r="K18" i="23"/>
  <c r="J7" i="23"/>
  <c r="K7" i="23" s="1"/>
  <c r="K27" i="23"/>
  <c r="J30" i="23"/>
  <c r="K30" i="23" s="1"/>
  <c r="I9" i="21"/>
  <c r="K9" i="21" s="1"/>
  <c r="J20" i="21"/>
  <c r="K20" i="21" s="1"/>
  <c r="J16" i="21"/>
  <c r="K16" i="21" s="1"/>
  <c r="K31" i="23"/>
  <c r="I24" i="23"/>
  <c r="K24" i="23" s="1"/>
  <c r="I26" i="23"/>
  <c r="K26" i="23" s="1"/>
  <c r="I21" i="23"/>
  <c r="K21" i="23" s="1"/>
  <c r="J20" i="23"/>
  <c r="K20" i="23" s="1"/>
  <c r="J12" i="23"/>
  <c r="I12" i="23"/>
  <c r="I16" i="23"/>
  <c r="K16" i="23" s="1"/>
  <c r="J13" i="23"/>
  <c r="K13" i="23" s="1"/>
  <c r="I28" i="23"/>
  <c r="K28" i="23" s="1"/>
  <c r="J8" i="23"/>
  <c r="K8" i="23" s="1"/>
  <c r="I3" i="23"/>
  <c r="K3" i="23" s="1"/>
  <c r="I14" i="23"/>
  <c r="J14" i="23"/>
  <c r="J6" i="23"/>
  <c r="K6" i="23" s="1"/>
  <c r="I39" i="21"/>
  <c r="K39" i="21" s="1"/>
  <c r="J2" i="21"/>
  <c r="K2" i="21" s="1"/>
  <c r="J5" i="21"/>
  <c r="K5" i="21" s="1"/>
  <c r="I44" i="21"/>
  <c r="K44" i="21" s="1"/>
  <c r="J13" i="21"/>
  <c r="K13" i="21" s="1"/>
  <c r="J30" i="21"/>
  <c r="K30" i="21" s="1"/>
  <c r="K29" i="21"/>
  <c r="I38" i="21"/>
  <c r="K38" i="21" s="1"/>
  <c r="I12" i="21"/>
  <c r="K12" i="21" s="1"/>
  <c r="J35" i="21"/>
  <c r="K35" i="21" s="1"/>
  <c r="I47" i="21"/>
  <c r="K47" i="21" s="1"/>
  <c r="I18" i="21"/>
  <c r="K18" i="21" s="1"/>
  <c r="J10" i="21"/>
  <c r="K10" i="21" s="1"/>
  <c r="I34" i="21"/>
  <c r="K34" i="21" s="1"/>
  <c r="J6" i="21"/>
  <c r="K6" i="21" s="1"/>
  <c r="I42" i="21"/>
  <c r="K42" i="21" s="1"/>
  <c r="I14" i="21"/>
  <c r="K14" i="21" s="1"/>
  <c r="J3" i="21"/>
  <c r="K3" i="21" s="1"/>
  <c r="I4" i="21"/>
  <c r="K4" i="21" s="1"/>
  <c r="I46" i="21"/>
  <c r="K46" i="21" s="1"/>
  <c r="K41" i="21"/>
  <c r="I37" i="21"/>
  <c r="K37" i="21" s="1"/>
  <c r="K40" i="21"/>
  <c r="J31" i="21"/>
  <c r="K31" i="21" s="1"/>
  <c r="J32" i="21"/>
  <c r="K32" i="21" s="1"/>
  <c r="J8" i="21"/>
  <c r="K8" i="21" s="1"/>
  <c r="J33" i="21"/>
  <c r="K33" i="21" s="1"/>
  <c r="I15" i="21"/>
  <c r="K15" i="21" s="1"/>
  <c r="I7" i="21"/>
  <c r="K7" i="21" s="1"/>
  <c r="I43" i="21"/>
  <c r="K43" i="21" s="1"/>
  <c r="J43" i="21"/>
  <c r="J45" i="21"/>
  <c r="J48" i="21"/>
  <c r="J17" i="21"/>
  <c r="I17" i="21"/>
  <c r="J11" i="21"/>
  <c r="I11" i="21"/>
  <c r="I19" i="21"/>
  <c r="K19" i="21" s="1"/>
  <c r="K19" i="27" l="1"/>
  <c r="K14" i="27"/>
  <c r="R2" i="30"/>
  <c r="L2" i="30" a="1"/>
  <c r="L2" i="30" s="1"/>
  <c r="O2" i="30" a="1"/>
  <c r="O2" i="30" s="1"/>
  <c r="M24" i="30" a="1"/>
  <c r="M24" i="30" s="1"/>
  <c r="N24" i="30" s="1"/>
  <c r="O24" i="30" a="1"/>
  <c r="O24" i="30" s="1"/>
  <c r="P24" i="30" s="1"/>
  <c r="R24" i="30"/>
  <c r="O39" i="30" a="1"/>
  <c r="O39" i="30" s="1"/>
  <c r="P39" i="30" s="1"/>
  <c r="L21" i="30" a="1"/>
  <c r="L21" i="30" s="1"/>
  <c r="M21" i="30" a="1"/>
  <c r="M21" i="30" s="1"/>
  <c r="O21" i="30" a="1"/>
  <c r="O21" i="30" s="1"/>
  <c r="O32" i="30" a="1"/>
  <c r="O32" i="30" s="1"/>
  <c r="L32" i="30" a="1"/>
  <c r="L32" i="30" s="1"/>
  <c r="M39" i="30" a="1"/>
  <c r="M39" i="30" s="1"/>
  <c r="N39" i="30" s="1"/>
  <c r="R39" i="30"/>
  <c r="R32" i="30"/>
  <c r="R11" i="30"/>
  <c r="M11" i="30" a="1"/>
  <c r="M11" i="30" s="1"/>
  <c r="L11" i="30" a="1"/>
  <c r="L11" i="30" s="1"/>
  <c r="L28" i="30" a="1"/>
  <c r="L28" i="30" s="1"/>
  <c r="O28" i="30" a="1"/>
  <c r="O28" i="30" s="1"/>
  <c r="M45" i="30" a="1"/>
  <c r="M45" i="30" s="1"/>
  <c r="N45" i="30" s="1"/>
  <c r="M28" i="30" a="1"/>
  <c r="M28" i="30" s="1"/>
  <c r="N28" i="30" s="1"/>
  <c r="O45" i="30" a="1"/>
  <c r="O45" i="30" s="1"/>
  <c r="R45" i="30"/>
  <c r="R55" i="30"/>
  <c r="O49" i="30" a="1"/>
  <c r="O49" i="30" s="1"/>
  <c r="P49" i="30" s="1"/>
  <c r="R49" i="30"/>
  <c r="L49" i="30" a="1"/>
  <c r="L49" i="30" s="1"/>
  <c r="T51" i="30"/>
  <c r="Q57" i="30"/>
  <c r="Q51" i="30"/>
  <c r="Q41" i="30"/>
  <c r="O55" i="30" a="1"/>
  <c r="O55" i="30" s="1"/>
  <c r="P55" i="30" s="1"/>
  <c r="L55" i="30" a="1"/>
  <c r="L55" i="30" s="1"/>
  <c r="Q52" i="30"/>
  <c r="R59" i="30"/>
  <c r="M25" i="30" a="1"/>
  <c r="M25" i="30" s="1"/>
  <c r="N25" i="30" s="1"/>
  <c r="O3" i="30" a="1"/>
  <c r="O3" i="30" s="1"/>
  <c r="L25" i="30" a="1"/>
  <c r="L25" i="30" s="1"/>
  <c r="O25" i="30" a="1"/>
  <c r="O25" i="30" s="1"/>
  <c r="O15" i="30" a="1"/>
  <c r="O15" i="30" s="1"/>
  <c r="R3" i="30"/>
  <c r="S3" i="30" s="1"/>
  <c r="Q47" i="30"/>
  <c r="Q40" i="30"/>
  <c r="O5" i="30" a="1"/>
  <c r="O5" i="30" s="1"/>
  <c r="M62" i="30" a="1"/>
  <c r="M62" i="30" s="1"/>
  <c r="N62" i="30" s="1"/>
  <c r="L15" i="30" a="1"/>
  <c r="L15" i="30" s="1"/>
  <c r="R5" i="30"/>
  <c r="M60" i="30" a="1"/>
  <c r="M60" i="30" s="1"/>
  <c r="N60" i="30" s="1"/>
  <c r="M5" i="30" a="1"/>
  <c r="M5" i="30" s="1"/>
  <c r="R60" i="30"/>
  <c r="O58" i="30" a="1"/>
  <c r="O58" i="30" s="1"/>
  <c r="L60" i="30" a="1"/>
  <c r="L60" i="30" s="1"/>
  <c r="L3" i="30" a="1"/>
  <c r="L3" i="30" s="1"/>
  <c r="O59" i="30" a="1"/>
  <c r="O59" i="30" s="1"/>
  <c r="P59" i="30" s="1"/>
  <c r="L59" i="30" a="1"/>
  <c r="L59" i="30" s="1"/>
  <c r="O23" i="30" a="1"/>
  <c r="O23" i="30" s="1"/>
  <c r="L58" i="30" a="1"/>
  <c r="L58" i="30" s="1"/>
  <c r="M23" i="30" a="1"/>
  <c r="M23" i="30" s="1"/>
  <c r="O62" i="30" a="1"/>
  <c r="O62" i="30" s="1"/>
  <c r="P62" i="30" s="1"/>
  <c r="Q44" i="30"/>
  <c r="R23" i="30"/>
  <c r="M58" i="30" a="1"/>
  <c r="M58" i="30" s="1"/>
  <c r="N58" i="30" s="1"/>
  <c r="R62" i="30"/>
  <c r="R15" i="30"/>
  <c r="Q35" i="30"/>
  <c r="K2" i="27"/>
  <c r="L44" i="27" s="1"/>
  <c r="K14" i="23"/>
  <c r="K12" i="23"/>
  <c r="L38" i="23" s="1"/>
  <c r="K11" i="21"/>
  <c r="K17" i="21"/>
  <c r="S24" i="30" l="1"/>
  <c r="P15" i="30"/>
  <c r="P25" i="30"/>
  <c r="S54" i="30"/>
  <c r="N11" i="30"/>
  <c r="P17" i="30"/>
  <c r="S57" i="30"/>
  <c r="S29" i="30"/>
  <c r="P14" i="30"/>
  <c r="N4" i="30"/>
  <c r="P31" i="30"/>
  <c r="N14" i="30"/>
  <c r="P11" i="30"/>
  <c r="N20" i="30"/>
  <c r="S47" i="30"/>
  <c r="P27" i="30"/>
  <c r="N10" i="30"/>
  <c r="P2" i="30"/>
  <c r="P53" i="30"/>
  <c r="P10" i="30"/>
  <c r="P20" i="30"/>
  <c r="P63" i="30"/>
  <c r="P4" i="30"/>
  <c r="P66" i="30"/>
  <c r="P22" i="30"/>
  <c r="P30" i="30"/>
  <c r="P19" i="30"/>
  <c r="P34" i="30"/>
  <c r="P13" i="30"/>
  <c r="P8" i="30"/>
  <c r="S42" i="30"/>
  <c r="P36" i="30"/>
  <c r="N5" i="30"/>
  <c r="P3" i="30"/>
  <c r="S39" i="30"/>
  <c r="S40" i="30"/>
  <c r="S27" i="30"/>
  <c r="N22" i="30"/>
  <c r="N17" i="30"/>
  <c r="N13" i="30"/>
  <c r="S55" i="30"/>
  <c r="S2" i="30"/>
  <c r="S63" i="30"/>
  <c r="S20" i="30"/>
  <c r="S50" i="30"/>
  <c r="S22" i="30"/>
  <c r="S34" i="30"/>
  <c r="S66" i="30"/>
  <c r="S43" i="30"/>
  <c r="S64" i="30"/>
  <c r="S65" i="30"/>
  <c r="S33" i="30"/>
  <c r="S30" i="30"/>
  <c r="S56" i="30"/>
  <c r="S26" i="30"/>
  <c r="S53" i="30"/>
  <c r="S4" i="30"/>
  <c r="S46" i="30"/>
  <c r="S8" i="30"/>
  <c r="S13" i="30"/>
  <c r="S19" i="30"/>
  <c r="S10" i="30"/>
  <c r="S52" i="30"/>
  <c r="N16" i="30"/>
  <c r="P6" i="30"/>
  <c r="N8" i="30"/>
  <c r="P48" i="30"/>
  <c r="Q58" i="30"/>
  <c r="P58" i="30"/>
  <c r="S32" i="30"/>
  <c r="S6" i="30"/>
  <c r="N18" i="30"/>
  <c r="N7" i="30"/>
  <c r="N19" i="30"/>
  <c r="S9" i="30"/>
  <c r="S49" i="30"/>
  <c r="S59" i="30"/>
  <c r="Q32" i="30"/>
  <c r="P32" i="30"/>
  <c r="S44" i="30"/>
  <c r="S14" i="30"/>
  <c r="S28" i="30"/>
  <c r="N2" i="30"/>
  <c r="S25" i="30"/>
  <c r="S7" i="30"/>
  <c r="N12" i="30"/>
  <c r="P21" i="30"/>
  <c r="S17" i="30"/>
  <c r="S36" i="30"/>
  <c r="N15" i="30"/>
  <c r="S31" i="30"/>
  <c r="N9" i="30"/>
  <c r="S58" i="30"/>
  <c r="S16" i="30"/>
  <c r="S5" i="30"/>
  <c r="S45" i="30"/>
  <c r="Q45" i="30"/>
  <c r="P45" i="30"/>
  <c r="P5" i="30"/>
  <c r="S51" i="30"/>
  <c r="S21" i="30"/>
  <c r="P54" i="30"/>
  <c r="P16" i="30"/>
  <c r="N3" i="30"/>
  <c r="S12" i="30"/>
  <c r="S62" i="30"/>
  <c r="S60" i="30"/>
  <c r="P7" i="30"/>
  <c r="N23" i="30"/>
  <c r="N21" i="30"/>
  <c r="P28" i="30"/>
  <c r="S35" i="30"/>
  <c r="S38" i="30"/>
  <c r="P12" i="30"/>
  <c r="N6" i="30"/>
  <c r="S48" i="30"/>
  <c r="P9" i="30"/>
  <c r="T47" i="30"/>
  <c r="S15" i="30"/>
  <c r="S11" i="30"/>
  <c r="S37" i="30"/>
  <c r="S23" i="30"/>
  <c r="P23" i="30"/>
  <c r="P42" i="30"/>
  <c r="S18" i="30"/>
  <c r="S61" i="30"/>
  <c r="P29" i="30"/>
  <c r="S41" i="30"/>
  <c r="P18" i="30"/>
  <c r="Q18" i="30"/>
  <c r="Q27" i="30"/>
  <c r="T22" i="30"/>
  <c r="T46" i="30"/>
  <c r="T13" i="30"/>
  <c r="Q23" i="30"/>
  <c r="T64" i="30"/>
  <c r="T33" i="30"/>
  <c r="T65" i="30"/>
  <c r="Q66" i="30"/>
  <c r="Q30" i="30"/>
  <c r="Q48" i="30"/>
  <c r="T50" i="30"/>
  <c r="T20" i="30"/>
  <c r="Q31" i="30"/>
  <c r="T41" i="30"/>
  <c r="T40" i="30"/>
  <c r="T30" i="30"/>
  <c r="T66" i="30"/>
  <c r="Q53" i="30"/>
  <c r="Q13" i="30"/>
  <c r="Q20" i="30"/>
  <c r="Q34" i="30"/>
  <c r="Q2" i="30"/>
  <c r="T31" i="30"/>
  <c r="Q11" i="30"/>
  <c r="Q14" i="30"/>
  <c r="Q42" i="30"/>
  <c r="Q16" i="30"/>
  <c r="Q7" i="30"/>
  <c r="Q8" i="30"/>
  <c r="Q6" i="30"/>
  <c r="Q22" i="30"/>
  <c r="Q17" i="30"/>
  <c r="Q10" i="30"/>
  <c r="Q19" i="30"/>
  <c r="Q4" i="30"/>
  <c r="Q63" i="30"/>
  <c r="T53" i="30"/>
  <c r="T43" i="30"/>
  <c r="T56" i="30"/>
  <c r="T34" i="30"/>
  <c r="T4" i="30"/>
  <c r="T48" i="30"/>
  <c r="T10" i="30"/>
  <c r="T63" i="30"/>
  <c r="T26" i="30"/>
  <c r="T19" i="30"/>
  <c r="T8" i="30"/>
  <c r="L33" i="23"/>
  <c r="L37" i="23"/>
  <c r="L36" i="23"/>
  <c r="L34" i="23"/>
  <c r="L8" i="27"/>
  <c r="L32" i="27"/>
  <c r="L46" i="27"/>
  <c r="L33" i="27"/>
  <c r="L24" i="27"/>
  <c r="L27" i="27"/>
  <c r="L12" i="27"/>
  <c r="L31" i="27"/>
  <c r="L34" i="27"/>
  <c r="L37" i="27"/>
  <c r="L21" i="27"/>
  <c r="L36" i="27"/>
  <c r="L10" i="27"/>
  <c r="L43" i="27"/>
  <c r="L15" i="27"/>
  <c r="L30" i="27"/>
  <c r="L38" i="27"/>
  <c r="L23" i="27"/>
  <c r="L35" i="27"/>
  <c r="L41" i="27"/>
  <c r="L39" i="27"/>
  <c r="L45" i="27"/>
  <c r="L40" i="27"/>
  <c r="L42" i="27"/>
  <c r="Q24" i="30"/>
  <c r="Q39" i="30"/>
  <c r="Q21" i="30"/>
  <c r="T45" i="30"/>
  <c r="T16" i="30"/>
  <c r="L24" i="21"/>
  <c r="L26" i="21"/>
  <c r="L27" i="21"/>
  <c r="L23" i="21"/>
  <c r="L28" i="21"/>
  <c r="L22" i="21"/>
  <c r="L25" i="21"/>
  <c r="Q25" i="30"/>
  <c r="Q55" i="30"/>
  <c r="T27" i="30"/>
  <c r="T29" i="30"/>
  <c r="T9" i="30"/>
  <c r="T61" i="30"/>
  <c r="T38" i="30"/>
  <c r="T55" i="30"/>
  <c r="Q49" i="30"/>
  <c r="T62" i="30"/>
  <c r="Q9" i="30"/>
  <c r="Q62" i="30"/>
  <c r="Q29" i="30"/>
  <c r="Q37" i="30"/>
  <c r="Q12" i="30"/>
  <c r="Q38" i="30"/>
  <c r="Q61" i="30"/>
  <c r="Q59" i="30"/>
  <c r="Q5" i="30"/>
  <c r="Q15" i="30"/>
  <c r="Q3" i="30"/>
  <c r="Q36" i="30"/>
  <c r="Q54" i="30"/>
  <c r="L22" i="27"/>
  <c r="L17" i="27"/>
  <c r="L29" i="27"/>
  <c r="L5" i="27"/>
  <c r="L2" i="27"/>
  <c r="L25" i="27"/>
  <c r="L6" i="27"/>
  <c r="L13" i="27"/>
  <c r="L26" i="27"/>
  <c r="L18" i="27"/>
  <c r="L7" i="27"/>
  <c r="L19" i="27"/>
  <c r="L20" i="27"/>
  <c r="L3" i="27"/>
  <c r="L4" i="27"/>
  <c r="L11" i="27"/>
  <c r="L9" i="27"/>
  <c r="L28" i="27"/>
  <c r="L14" i="27"/>
  <c r="L16" i="27"/>
  <c r="L22" i="23"/>
  <c r="L27" i="23"/>
  <c r="L20" i="21"/>
  <c r="L30" i="23"/>
  <c r="L3" i="23"/>
  <c r="L11" i="23"/>
  <c r="L23" i="23"/>
  <c r="L15" i="23"/>
  <c r="L6" i="23"/>
  <c r="L29" i="23"/>
  <c r="L13" i="23"/>
  <c r="L5" i="23"/>
  <c r="L8" i="23"/>
  <c r="L19" i="23"/>
  <c r="L18" i="23"/>
  <c r="L2" i="23"/>
  <c r="L26" i="23"/>
  <c r="L32" i="23"/>
  <c r="L31" i="23"/>
  <c r="L28" i="23"/>
  <c r="L7" i="23"/>
  <c r="L17" i="23"/>
  <c r="L20" i="23"/>
  <c r="L9" i="23"/>
  <c r="L10" i="23"/>
  <c r="L4" i="23"/>
  <c r="L14" i="23"/>
  <c r="L25" i="23"/>
  <c r="L12" i="23"/>
  <c r="L16" i="23"/>
  <c r="L24" i="23"/>
  <c r="L21" i="23"/>
  <c r="L43" i="21"/>
  <c r="L39" i="21"/>
  <c r="L6" i="21"/>
  <c r="L14" i="21"/>
  <c r="L36" i="21"/>
  <c r="L11" i="21"/>
  <c r="L13" i="21"/>
  <c r="L29" i="21"/>
  <c r="L38" i="21"/>
  <c r="L32" i="21"/>
  <c r="L41" i="21"/>
  <c r="L2" i="21"/>
  <c r="L44" i="21"/>
  <c r="L5" i="21"/>
  <c r="L42" i="21"/>
  <c r="L7" i="21"/>
  <c r="L30" i="21"/>
  <c r="L8" i="21"/>
  <c r="L48" i="21"/>
  <c r="L31" i="21"/>
  <c r="L34" i="21"/>
  <c r="L17" i="21"/>
  <c r="L9" i="21"/>
  <c r="L35" i="21"/>
  <c r="L45" i="21"/>
  <c r="L40" i="21"/>
  <c r="L47" i="21"/>
  <c r="L19" i="21"/>
  <c r="L37" i="21"/>
  <c r="L16" i="21"/>
  <c r="L46" i="21"/>
  <c r="L33" i="21"/>
  <c r="L10" i="21"/>
  <c r="L15" i="21"/>
  <c r="L12" i="21"/>
  <c r="L3" i="21"/>
  <c r="L18" i="21"/>
  <c r="L4" i="21"/>
  <c r="T32" i="30" l="1"/>
  <c r="T15" i="30"/>
  <c r="T21" i="30"/>
  <c r="T11" i="30"/>
  <c r="T49" i="30"/>
  <c r="T23" i="30"/>
  <c r="T59" i="30"/>
  <c r="T2" i="30"/>
  <c r="T3" i="30"/>
  <c r="T39" i="30"/>
  <c r="T5" i="30"/>
  <c r="T25" i="30"/>
  <c r="T24" i="30"/>
  <c r="T58" i="30"/>
  <c r="T12" i="30"/>
  <c r="T7" i="30"/>
  <c r="T57" i="30"/>
  <c r="T36" i="30"/>
  <c r="T6" i="30"/>
  <c r="T42" i="30"/>
  <c r="T17" i="30"/>
  <c r="T18" i="30"/>
  <c r="T35" i="30"/>
  <c r="T54" i="30"/>
  <c r="T37" i="30"/>
  <c r="T44" i="30"/>
  <c r="T14" i="30"/>
  <c r="T52" i="30"/>
  <c r="Q60" i="30"/>
  <c r="T60" i="30"/>
  <c r="Q28" i="30" l="1"/>
  <c r="T28" i="30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<sst xmlns="http://schemas.openxmlformats.org/spreadsheetml/2006/main" count="2611" uniqueCount="636">
  <si>
    <t>Pos</t>
  </si>
  <si>
    <t>Bib</t>
  </si>
  <si>
    <t>Last Name</t>
  </si>
  <si>
    <t>First Name</t>
  </si>
  <si>
    <t>Team</t>
  </si>
  <si>
    <t>StateProv</t>
  </si>
  <si>
    <t>SA</t>
  </si>
  <si>
    <t>Category</t>
  </si>
  <si>
    <t>Age</t>
  </si>
  <si>
    <t>Gender</t>
  </si>
  <si>
    <t>Women</t>
  </si>
  <si>
    <t>License</t>
  </si>
  <si>
    <t>Clock</t>
  </si>
  <si>
    <t>Start</t>
  </si>
  <si>
    <t>Finish</t>
  </si>
  <si>
    <t>Time</t>
  </si>
  <si>
    <t>km/h</t>
  </si>
  <si>
    <t>Lap 1</t>
  </si>
  <si>
    <t>BOYLAN</t>
  </si>
  <si>
    <t>162389</t>
  </si>
  <si>
    <t>HENRIKS</t>
  </si>
  <si>
    <t>229732</t>
  </si>
  <si>
    <t>Men</t>
  </si>
  <si>
    <t>SEARLE</t>
  </si>
  <si>
    <t>172575</t>
  </si>
  <si>
    <t xml:space="preserve">Combined </t>
  </si>
  <si>
    <t>17.3km Male</t>
  </si>
  <si>
    <t>17.3km Female</t>
  </si>
  <si>
    <t>Overall Postion</t>
  </si>
  <si>
    <t>Rider</t>
  </si>
  <si>
    <t>Grade</t>
  </si>
  <si>
    <t>Time Standard</t>
  </si>
  <si>
    <t>Over</t>
  </si>
  <si>
    <t>Under</t>
  </si>
  <si>
    <t>%Over Under</t>
  </si>
  <si>
    <t>Placing</t>
  </si>
  <si>
    <t>no time</t>
  </si>
  <si>
    <t>Linear</t>
  </si>
  <si>
    <t>NatCode</t>
  </si>
  <si>
    <t>Gap</t>
  </si>
  <si>
    <t>AUS</t>
  </si>
  <si>
    <t>BIRKS</t>
  </si>
  <si>
    <t>PURCZEL</t>
  </si>
  <si>
    <t>Surname</t>
  </si>
  <si>
    <t>Number of races completed</t>
  </si>
  <si>
    <t>247100</t>
  </si>
  <si>
    <t>18.8 km Male</t>
  </si>
  <si>
    <t>18.8 km  Female</t>
  </si>
  <si>
    <t>RICHES</t>
  </si>
  <si>
    <t>194853</t>
  </si>
  <si>
    <t>Rank (Best 2)</t>
  </si>
  <si>
    <t>Race 1  (%over under)</t>
  </si>
  <si>
    <t>Race 4  (%over under)</t>
  </si>
  <si>
    <t>Race 5  (%over under)</t>
  </si>
  <si>
    <t>VICKI-LYNNE</t>
  </si>
  <si>
    <t>MARGARET</t>
  </si>
  <si>
    <t>NADIA</t>
  </si>
  <si>
    <t>VIRGINIA</t>
  </si>
  <si>
    <t>CHRIS</t>
  </si>
  <si>
    <t>DARREN</t>
  </si>
  <si>
    <t>MICHAEL</t>
  </si>
  <si>
    <t>CARL</t>
  </si>
  <si>
    <t>Postion (Gender)</t>
  </si>
  <si>
    <t>Central Districts CC</t>
  </si>
  <si>
    <t>COCHINOS</t>
  </si>
  <si>
    <t>431305</t>
  </si>
  <si>
    <t>CATHERINE</t>
  </si>
  <si>
    <t>LAWRIE</t>
  </si>
  <si>
    <t>EDWARD</t>
  </si>
  <si>
    <t>SEEMAN</t>
  </si>
  <si>
    <t>JILL</t>
  </si>
  <si>
    <t>AIRD</t>
  </si>
  <si>
    <t>163163</t>
  </si>
  <si>
    <t>KERIN</t>
  </si>
  <si>
    <t>ADAM</t>
  </si>
  <si>
    <t>South Coast CC</t>
  </si>
  <si>
    <t>KENT</t>
  </si>
  <si>
    <t>ALISON</t>
  </si>
  <si>
    <t>232021</t>
  </si>
  <si>
    <t>ROBERTS</t>
  </si>
  <si>
    <t>COREY</t>
  </si>
  <si>
    <t>Adelaide Hills Cycling Club</t>
  </si>
  <si>
    <t>BATCHELOR</t>
  </si>
  <si>
    <t>141629</t>
  </si>
  <si>
    <t>WILLIAM</t>
  </si>
  <si>
    <t>age</t>
  </si>
  <si>
    <t>category men</t>
  </si>
  <si>
    <t>category women</t>
  </si>
  <si>
    <t>JMEN</t>
  </si>
  <si>
    <t>JWOMEN</t>
  </si>
  <si>
    <t>U23M</t>
  </si>
  <si>
    <t>U23W</t>
  </si>
  <si>
    <t>ELITEM</t>
  </si>
  <si>
    <t>ELITEW</t>
  </si>
  <si>
    <t>MMAS1</t>
  </si>
  <si>
    <t>WMAS1</t>
  </si>
  <si>
    <t>MMAS2</t>
  </si>
  <si>
    <t>WMAS2</t>
  </si>
  <si>
    <t>MMAS3</t>
  </si>
  <si>
    <t>WMAS3</t>
  </si>
  <si>
    <t>MMAS4</t>
  </si>
  <si>
    <t>WMAS4</t>
  </si>
  <si>
    <t>MMAS5</t>
  </si>
  <si>
    <t>WMAS5</t>
  </si>
  <si>
    <t>MMAS6</t>
  </si>
  <si>
    <t>WMAS6</t>
  </si>
  <si>
    <t>MMAS7</t>
  </si>
  <si>
    <t>WMAS7</t>
  </si>
  <si>
    <t>MMAS8</t>
  </si>
  <si>
    <t>WMAS8</t>
  </si>
  <si>
    <t>MMAS9</t>
  </si>
  <si>
    <t>WMAS9</t>
  </si>
  <si>
    <t>MMAS10+</t>
  </si>
  <si>
    <t>WMAS10+</t>
  </si>
  <si>
    <t>Rank (Best 2) By Gender</t>
  </si>
  <si>
    <t>no of rounds 
(of 4)</t>
  </si>
  <si>
    <r>
      <t xml:space="preserve">Rank (Best 3)
</t>
    </r>
    <r>
      <rPr>
        <b/>
        <i/>
        <sz val="8"/>
        <rFont val="Times New Roman"/>
        <family val="1"/>
      </rPr>
      <t>(for information)</t>
    </r>
  </si>
  <si>
    <r>
      <t xml:space="preserve">Best 1
</t>
    </r>
    <r>
      <rPr>
        <b/>
        <i/>
        <sz val="8"/>
        <rFont val="Times New Roman"/>
        <family val="1"/>
      </rPr>
      <t>(for information)</t>
    </r>
  </si>
  <si>
    <t>Race 2  
(%over under)</t>
  </si>
  <si>
    <t>Race 3  
(%over under)</t>
  </si>
  <si>
    <t>average (best 2)</t>
  </si>
  <si>
    <r>
      <t xml:space="preserve">average 
(best  3)
</t>
    </r>
    <r>
      <rPr>
        <b/>
        <i/>
        <sz val="8"/>
        <rFont val="Times New Roman"/>
        <family val="1"/>
      </rPr>
      <t>(for information)</t>
    </r>
  </si>
  <si>
    <r>
      <t xml:space="preserve">Rank (best 1) by gender
</t>
    </r>
    <r>
      <rPr>
        <b/>
        <i/>
        <sz val="8"/>
        <rFont val="Times New Roman"/>
        <family val="1"/>
      </rPr>
      <t>(for information)</t>
    </r>
  </si>
  <si>
    <r>
      <t xml:space="preserve">Rank 
(best 1)
</t>
    </r>
    <r>
      <rPr>
        <b/>
        <i/>
        <sz val="8"/>
        <rFont val="Times New Roman"/>
        <family val="1"/>
      </rPr>
      <t>(for information)</t>
    </r>
  </si>
  <si>
    <t>Name</t>
  </si>
  <si>
    <t>JODIE</t>
  </si>
  <si>
    <t>FEAR</t>
  </si>
  <si>
    <t>GLENN</t>
  </si>
  <si>
    <t>3'13"</t>
  </si>
  <si>
    <t>Norwood Cycling Club</t>
  </si>
  <si>
    <t>ROLTON</t>
  </si>
  <si>
    <t>1'37"</t>
  </si>
  <si>
    <t>COOPER</t>
  </si>
  <si>
    <t>TYSON</t>
  </si>
  <si>
    <t>251632</t>
  </si>
  <si>
    <t>Ranking</t>
  </si>
  <si>
    <t>Rounds Completed</t>
  </si>
  <si>
    <t>DARREN SEARLE</t>
  </si>
  <si>
    <t>CHRIS COCHINOS</t>
  </si>
  <si>
    <t>JILL SEEMAN</t>
  </si>
  <si>
    <t>JODIE BATCHELOR</t>
  </si>
  <si>
    <t>MARGARET BOYLAN</t>
  </si>
  <si>
    <t>ALISON KENT</t>
  </si>
  <si>
    <t>CRANAGE</t>
  </si>
  <si>
    <t>JOSHUA</t>
  </si>
  <si>
    <t>JORDAN</t>
  </si>
  <si>
    <t>JAMES</t>
  </si>
  <si>
    <t>RICKARD</t>
  </si>
  <si>
    <t>LISA</t>
  </si>
  <si>
    <t>GERMEIN</t>
  </si>
  <si>
    <t>SAM</t>
  </si>
  <si>
    <t>JACK</t>
  </si>
  <si>
    <t>0'32"</t>
  </si>
  <si>
    <t>PAIGE</t>
  </si>
  <si>
    <t>431479</t>
  </si>
  <si>
    <t>3'09"</t>
  </si>
  <si>
    <t>537930</t>
  </si>
  <si>
    <t>37.12</t>
  </si>
  <si>
    <t>34.15</t>
  </si>
  <si>
    <t>431480</t>
  </si>
  <si>
    <t>41.33</t>
  </si>
  <si>
    <t>3'38"</t>
  </si>
  <si>
    <t>4'42"</t>
  </si>
  <si>
    <t>247499</t>
  </si>
  <si>
    <t>VENNING</t>
  </si>
  <si>
    <t>539159</t>
  </si>
  <si>
    <t>6'30"</t>
  </si>
  <si>
    <t>THOMAS</t>
  </si>
  <si>
    <t>246566</t>
  </si>
  <si>
    <t>MCNEIL</t>
  </si>
  <si>
    <t>MADELENE</t>
  </si>
  <si>
    <t>447023</t>
  </si>
  <si>
    <t>3'45"</t>
  </si>
  <si>
    <t>239816</t>
  </si>
  <si>
    <t>8'04"</t>
  </si>
  <si>
    <t>114112</t>
  </si>
  <si>
    <t>44.48</t>
  </si>
  <si>
    <t>DAVIES</t>
  </si>
  <si>
    <t>207260</t>
  </si>
  <si>
    <t>114467</t>
  </si>
  <si>
    <t>1'38"</t>
  </si>
  <si>
    <t>436518</t>
  </si>
  <si>
    <t>160819</t>
  </si>
  <si>
    <t>3'58"</t>
  </si>
  <si>
    <t>JOSHUA CRANAGE</t>
  </si>
  <si>
    <t>TYSON COOPER</t>
  </si>
  <si>
    <t>JAMES JORDAN</t>
  </si>
  <si>
    <t>LISA RICKARD</t>
  </si>
  <si>
    <t>CATHERINE AIRD</t>
  </si>
  <si>
    <t>NADIA HENRIKS</t>
  </si>
  <si>
    <t>5'13"</t>
  </si>
  <si>
    <t>6'11"</t>
  </si>
  <si>
    <t>6'13"</t>
  </si>
  <si>
    <t>VIRGINIA RICHES</t>
  </si>
  <si>
    <t>Best 3 rounds - % Over/Under Age std time</t>
  </si>
  <si>
    <t>CARL PURCZEL</t>
  </si>
  <si>
    <t>VICKI-LYNNE BIRKS</t>
  </si>
  <si>
    <t>2025 Time Trial Series! - Final Results (*Must complete 3 of 4 rounds)</t>
  </si>
  <si>
    <t>Norwood</t>
  </si>
  <si>
    <t>1'04"</t>
  </si>
  <si>
    <t>FRA PowerOn</t>
  </si>
  <si>
    <t>Alice Springs Cycling Club</t>
  </si>
  <si>
    <t>1'53"</t>
  </si>
  <si>
    <t>Adelaide Cycling Club</t>
  </si>
  <si>
    <t>1'59"</t>
  </si>
  <si>
    <t>2'04"</t>
  </si>
  <si>
    <t>Ballarat / Sebastopol Cycling Club</t>
  </si>
  <si>
    <t>2'48"</t>
  </si>
  <si>
    <t>2'56"</t>
  </si>
  <si>
    <t>3'03"</t>
  </si>
  <si>
    <t>Kilkenny CC</t>
  </si>
  <si>
    <t>3'07"</t>
  </si>
  <si>
    <t>Whyalla Cycling Club</t>
  </si>
  <si>
    <t>3'10"</t>
  </si>
  <si>
    <t>Transitions Drivewear</t>
  </si>
  <si>
    <t>3'27"</t>
  </si>
  <si>
    <t>3'50"</t>
  </si>
  <si>
    <t>4'01"</t>
  </si>
  <si>
    <t>MOOD Racing</t>
  </si>
  <si>
    <t>4'43"</t>
  </si>
  <si>
    <t>5'10"</t>
  </si>
  <si>
    <t>5'26"</t>
  </si>
  <si>
    <t>5'36"</t>
  </si>
  <si>
    <t>6'15"</t>
  </si>
  <si>
    <t>6'24"</t>
  </si>
  <si>
    <t>6'31"</t>
  </si>
  <si>
    <t>7'20"</t>
  </si>
  <si>
    <t>7'35"</t>
  </si>
  <si>
    <t>Solo</t>
  </si>
  <si>
    <t>7'43"</t>
  </si>
  <si>
    <t>8'15"</t>
  </si>
  <si>
    <t>11'10"</t>
  </si>
  <si>
    <t>1</t>
  </si>
  <si>
    <t>VAN HOUT</t>
  </si>
  <si>
    <t>RUSSELL</t>
  </si>
  <si>
    <t>TT_M</t>
  </si>
  <si>
    <t>476405</t>
  </si>
  <si>
    <t>46.71</t>
  </si>
  <si>
    <t>2</t>
  </si>
  <si>
    <t>KEPKA</t>
  </si>
  <si>
    <t>240344</t>
  </si>
  <si>
    <t>0'29"</t>
  </si>
  <si>
    <t>45.73</t>
  </si>
  <si>
    <t>3</t>
  </si>
  <si>
    <t>NICHOLS</t>
  </si>
  <si>
    <t>DERMOT</t>
  </si>
  <si>
    <t>229484</t>
  </si>
  <si>
    <t>0'36"</t>
  </si>
  <si>
    <t>45.51</t>
  </si>
  <si>
    <t>4</t>
  </si>
  <si>
    <t>ESPIE</t>
  </si>
  <si>
    <t>ZANE</t>
  </si>
  <si>
    <t>504300</t>
  </si>
  <si>
    <t>0'59"</t>
  </si>
  <si>
    <t>44.75</t>
  </si>
  <si>
    <t>5</t>
  </si>
  <si>
    <t>PACC</t>
  </si>
  <si>
    <t>1'33"</t>
  </si>
  <si>
    <t>43.71</t>
  </si>
  <si>
    <t>6</t>
  </si>
  <si>
    <t>BILLY</t>
  </si>
  <si>
    <t>440074</t>
  </si>
  <si>
    <t>1'47"</t>
  </si>
  <si>
    <t>43.27</t>
  </si>
  <si>
    <t>7</t>
  </si>
  <si>
    <t>BROWN</t>
  </si>
  <si>
    <t>212360</t>
  </si>
  <si>
    <t>2'01"</t>
  </si>
  <si>
    <t>42.87</t>
  </si>
  <si>
    <t>8</t>
  </si>
  <si>
    <t>TODD</t>
  </si>
  <si>
    <t>2'02"</t>
  </si>
  <si>
    <t>42.84</t>
  </si>
  <si>
    <t>9</t>
  </si>
  <si>
    <t>KULATHUNGA</t>
  </si>
  <si>
    <t>BINUK</t>
  </si>
  <si>
    <t>226938</t>
  </si>
  <si>
    <t>2'27"</t>
  </si>
  <si>
    <t>42.13</t>
  </si>
  <si>
    <t>10</t>
  </si>
  <si>
    <t>CASE</t>
  </si>
  <si>
    <t>Tempo Systems</t>
  </si>
  <si>
    <t>94511</t>
  </si>
  <si>
    <t>2'39"</t>
  </si>
  <si>
    <t>41.78</t>
  </si>
  <si>
    <t>11</t>
  </si>
  <si>
    <t>BADCOCK</t>
  </si>
  <si>
    <t>Fast Lane Triathlon Coaching</t>
  </si>
  <si>
    <t>600327</t>
  </si>
  <si>
    <t>4'47"</t>
  </si>
  <si>
    <t>38.51</t>
  </si>
  <si>
    <t>12</t>
  </si>
  <si>
    <t>5'45"</t>
  </si>
  <si>
    <t>37.18</t>
  </si>
  <si>
    <t>13</t>
  </si>
  <si>
    <t>6'09"</t>
  </si>
  <si>
    <t>36.67</t>
  </si>
  <si>
    <t>14</t>
  </si>
  <si>
    <t>36.63</t>
  </si>
  <si>
    <t>RUSSELL VAN HOUT</t>
  </si>
  <si>
    <t>MICHAEL KEPKA</t>
  </si>
  <si>
    <t>DERMOT NICHOLS</t>
  </si>
  <si>
    <t>ZANE ESPIE</t>
  </si>
  <si>
    <t>BILLY VAN HOUT</t>
  </si>
  <si>
    <t>WILLIAM BROWN</t>
  </si>
  <si>
    <t>TODD ROLTON</t>
  </si>
  <si>
    <t>BINUK KULATHUNGA</t>
  </si>
  <si>
    <t>MICHAEL CASE</t>
  </si>
  <si>
    <t>JORDAN BADCOCK</t>
  </si>
  <si>
    <t>SAM GERMEIN</t>
  </si>
  <si>
    <t>MATTHEW POMERY</t>
  </si>
  <si>
    <t>Road_M</t>
  </si>
  <si>
    <t>579107</t>
  </si>
  <si>
    <t>42.29</t>
  </si>
  <si>
    <t>BOWEN KEMP</t>
  </si>
  <si>
    <t>454840</t>
  </si>
  <si>
    <t>0'04"</t>
  </si>
  <si>
    <t>42.17</t>
  </si>
  <si>
    <t>JARRED LAWRIE</t>
  </si>
  <si>
    <t>Riverland Cycling Club</t>
  </si>
  <si>
    <t>563770</t>
  </si>
  <si>
    <t>0'49"</t>
  </si>
  <si>
    <t>40.94</t>
  </si>
  <si>
    <t>Thomas ARAM</t>
  </si>
  <si>
    <t>570848</t>
  </si>
  <si>
    <t>4'57"</t>
  </si>
  <si>
    <t>35.25</t>
  </si>
  <si>
    <t>TT_W</t>
  </si>
  <si>
    <t>KATIE LAWRIE</t>
  </si>
  <si>
    <t>Road_W</t>
  </si>
  <si>
    <t>30.86</t>
  </si>
  <si>
    <t>595641</t>
  </si>
  <si>
    <t>0'23"</t>
  </si>
  <si>
    <t>30.51</t>
  </si>
  <si>
    <t>42.22</t>
  </si>
  <si>
    <t>PAIGE CRANAGE</t>
  </si>
  <si>
    <t>39.62</t>
  </si>
  <si>
    <t>3'37"</t>
  </si>
  <si>
    <t>36.87</t>
  </si>
  <si>
    <t>4'22"</t>
  </si>
  <si>
    <t>35.92</t>
  </si>
  <si>
    <t>KAYLA MCSPORRAN</t>
  </si>
  <si>
    <t>214864</t>
  </si>
  <si>
    <t>35.52</t>
  </si>
  <si>
    <t>7'25"</t>
  </si>
  <si>
    <t>32.52</t>
  </si>
  <si>
    <t>7'38"</t>
  </si>
  <si>
    <t>32.31</t>
  </si>
  <si>
    <t>8'20"</t>
  </si>
  <si>
    <t>31.62</t>
  </si>
  <si>
    <t>9'07"</t>
  </si>
  <si>
    <t>30.89</t>
  </si>
  <si>
    <t>9'25"</t>
  </si>
  <si>
    <t>30.62</t>
  </si>
  <si>
    <t>48.09</t>
  </si>
  <si>
    <t>45.83</t>
  </si>
  <si>
    <t>44.25</t>
  </si>
  <si>
    <t>44.07</t>
  </si>
  <si>
    <t>43.92</t>
  </si>
  <si>
    <t>42.62</t>
  </si>
  <si>
    <t>42.37</t>
  </si>
  <si>
    <t>TOMOYUKI KANAMORI</t>
  </si>
  <si>
    <t>544294</t>
  </si>
  <si>
    <t>42.07</t>
  </si>
  <si>
    <t>RAYMOND FRIEDRICH</t>
  </si>
  <si>
    <t>485853</t>
  </si>
  <si>
    <t>42.00</t>
  </si>
  <si>
    <t>COREY ROBERTS</t>
  </si>
  <si>
    <t>170012</t>
  </si>
  <si>
    <t>41.97</t>
  </si>
  <si>
    <t>41.88</t>
  </si>
  <si>
    <t>MARK REMINGTON</t>
  </si>
  <si>
    <t>496391</t>
  </si>
  <si>
    <t>41.50</t>
  </si>
  <si>
    <t>15</t>
  </si>
  <si>
    <t>ADAM KERIN</t>
  </si>
  <si>
    <t>206134</t>
  </si>
  <si>
    <t>3'34"</t>
  </si>
  <si>
    <t>16</t>
  </si>
  <si>
    <t>SAM VENNING</t>
  </si>
  <si>
    <t>41.22</t>
  </si>
  <si>
    <t>17</t>
  </si>
  <si>
    <t>JONATHAN WESTERN</t>
  </si>
  <si>
    <t>441947</t>
  </si>
  <si>
    <t>40.88</t>
  </si>
  <si>
    <t>18</t>
  </si>
  <si>
    <t>40.61</t>
  </si>
  <si>
    <t>19</t>
  </si>
  <si>
    <t>MARTIN SHEARS</t>
  </si>
  <si>
    <t>521281</t>
  </si>
  <si>
    <t>39.52</t>
  </si>
  <si>
    <t>20</t>
  </si>
  <si>
    <t>MARK NOLAN</t>
  </si>
  <si>
    <t>496750</t>
  </si>
  <si>
    <t>38.87</t>
  </si>
  <si>
    <t>21</t>
  </si>
  <si>
    <t>CHRIS WOOD</t>
  </si>
  <si>
    <t>251619</t>
  </si>
  <si>
    <t>38.49</t>
  </si>
  <si>
    <t>22</t>
  </si>
  <si>
    <t>GLENN FEAR</t>
  </si>
  <si>
    <t>38.25</t>
  </si>
  <si>
    <t>23</t>
  </si>
  <si>
    <t>DECLAN HILLMAN</t>
  </si>
  <si>
    <t>580501</t>
  </si>
  <si>
    <t>37.36</t>
  </si>
  <si>
    <t>24</t>
  </si>
  <si>
    <t>37.17</t>
  </si>
  <si>
    <t>25</t>
  </si>
  <si>
    <t>37.04</t>
  </si>
  <si>
    <t>26</t>
  </si>
  <si>
    <t>37.01</t>
  </si>
  <si>
    <t>27</t>
  </si>
  <si>
    <t>ADAM HUGHES</t>
  </si>
  <si>
    <t>224025</t>
  </si>
  <si>
    <t>35.98</t>
  </si>
  <si>
    <t>28</t>
  </si>
  <si>
    <t>TONY WOOD</t>
  </si>
  <si>
    <t>585936</t>
  </si>
  <si>
    <t>35.67</t>
  </si>
  <si>
    <t>29</t>
  </si>
  <si>
    <t>PETE FINLAY</t>
  </si>
  <si>
    <t>594577</t>
  </si>
  <si>
    <t>35.50</t>
  </si>
  <si>
    <t>30</t>
  </si>
  <si>
    <t>EDWARD LAWRIE</t>
  </si>
  <si>
    <t>34.88</t>
  </si>
  <si>
    <t>31</t>
  </si>
  <si>
    <t>PHILIP DEVERELL</t>
  </si>
  <si>
    <t>142075</t>
  </si>
  <si>
    <t>9'14"</t>
  </si>
  <si>
    <t>33.78</t>
  </si>
  <si>
    <t>32</t>
  </si>
  <si>
    <t>THIEN VU</t>
  </si>
  <si>
    <t>445262</t>
  </si>
  <si>
    <t>31.80</t>
  </si>
  <si>
    <t>40.92</t>
  </si>
  <si>
    <t>3'23"</t>
  </si>
  <si>
    <t>36.15</t>
  </si>
  <si>
    <t>3'42"</t>
  </si>
  <si>
    <t>35.75</t>
  </si>
  <si>
    <t>5'17"</t>
  </si>
  <si>
    <t>33.92</t>
  </si>
  <si>
    <t>6'35"</t>
  </si>
  <si>
    <t>32.56</t>
  </si>
  <si>
    <t>8'08"</t>
  </si>
  <si>
    <t>31.06</t>
  </si>
  <si>
    <t>11'45"</t>
  </si>
  <si>
    <t>28.05</t>
  </si>
  <si>
    <t>JACK SLOAN</t>
  </si>
  <si>
    <t>Butterfields Ziptrack Racing</t>
  </si>
  <si>
    <t>569488</t>
  </si>
  <si>
    <t>46.19</t>
  </si>
  <si>
    <t>0'17"</t>
  </si>
  <si>
    <t>45.64</t>
  </si>
  <si>
    <t>0'27"</t>
  </si>
  <si>
    <t>45.31</t>
  </si>
  <si>
    <t>MICHAEL DAVIES</t>
  </si>
  <si>
    <t>1'01"</t>
  </si>
  <si>
    <t>44.21</t>
  </si>
  <si>
    <t>1'06"</t>
  </si>
  <si>
    <t>1'08"</t>
  </si>
  <si>
    <t>43.99</t>
  </si>
  <si>
    <t>ANGUS CORBETT</t>
  </si>
  <si>
    <t>458337</t>
  </si>
  <si>
    <t>1'41"</t>
  </si>
  <si>
    <t>43.01</t>
  </si>
  <si>
    <t>2'09"</t>
  </si>
  <si>
    <t>42.19</t>
  </si>
  <si>
    <t>2'13"</t>
  </si>
  <si>
    <t>42.10</t>
  </si>
  <si>
    <t>2'28"</t>
  </si>
  <si>
    <t>41.69</t>
  </si>
  <si>
    <t>3'46"</t>
  </si>
  <si>
    <t>39.61</t>
  </si>
  <si>
    <t>5'15"</t>
  </si>
  <si>
    <t>37.52</t>
  </si>
  <si>
    <t>6'02"</t>
  </si>
  <si>
    <t>36.51</t>
  </si>
  <si>
    <t>TOM PFITZNER</t>
  </si>
  <si>
    <t>438434</t>
  </si>
  <si>
    <t>6'03"</t>
  </si>
  <si>
    <t>36.47</t>
  </si>
  <si>
    <t>6'53"</t>
  </si>
  <si>
    <t>35.45</t>
  </si>
  <si>
    <t>6'59"</t>
  </si>
  <si>
    <t>35.33</t>
  </si>
  <si>
    <t>8'57"</t>
  </si>
  <si>
    <t>33.13</t>
  </si>
  <si>
    <t>35.59</t>
  </si>
  <si>
    <t>0'01"</t>
  </si>
  <si>
    <t>35.58</t>
  </si>
  <si>
    <t>4'00"</t>
  </si>
  <si>
    <t>31.33</t>
  </si>
  <si>
    <t>4'35"</t>
  </si>
  <si>
    <t>30.79</t>
  </si>
  <si>
    <t>5'56"</t>
  </si>
  <si>
    <t>29.63</t>
  </si>
  <si>
    <t>LUCAS HOFFMAN</t>
  </si>
  <si>
    <t>Whyalla CC</t>
  </si>
  <si>
    <t>172626</t>
  </si>
  <si>
    <t>45.53</t>
  </si>
  <si>
    <t>JUSTIN EVANS</t>
  </si>
  <si>
    <t>542142</t>
  </si>
  <si>
    <t>0'47"</t>
  </si>
  <si>
    <t>44.05</t>
  </si>
  <si>
    <t>Ryan BOYD</t>
  </si>
  <si>
    <t>439357</t>
  </si>
  <si>
    <t>0'54"</t>
  </si>
  <si>
    <t>43.81</t>
  </si>
  <si>
    <t>3'57"</t>
  </si>
  <si>
    <t>38.27</t>
  </si>
  <si>
    <t>THOMAS BRINKLEY</t>
  </si>
  <si>
    <t>428952</t>
  </si>
  <si>
    <t>ARCHIE WINTER</t>
  </si>
  <si>
    <t>Adelaide MTB Club</t>
  </si>
  <si>
    <t>508988</t>
  </si>
  <si>
    <t>6'22"</t>
  </si>
  <si>
    <t>33.72</t>
  </si>
  <si>
    <t>LAURA TOMLINSON</t>
  </si>
  <si>
    <t>540248</t>
  </si>
  <si>
    <t>35.46</t>
  </si>
  <si>
    <t>5'43"</t>
  </si>
  <si>
    <t>29.71</t>
  </si>
  <si>
    <t>29.29</t>
  </si>
  <si>
    <t>47.02</t>
  </si>
  <si>
    <t>0'31"</t>
  </si>
  <si>
    <t>45.95</t>
  </si>
  <si>
    <t>45.94</t>
  </si>
  <si>
    <t>OLIVER WARD</t>
  </si>
  <si>
    <t>528239</t>
  </si>
  <si>
    <t>0'41"</t>
  </si>
  <si>
    <t>45.63</t>
  </si>
  <si>
    <t>0'57"</t>
  </si>
  <si>
    <t>45.12</t>
  </si>
  <si>
    <t>1'10"</t>
  </si>
  <si>
    <t>44.68</t>
  </si>
  <si>
    <t>1'17"</t>
  </si>
  <si>
    <t>1'22"</t>
  </si>
  <si>
    <t>44.33</t>
  </si>
  <si>
    <t>42.78</t>
  </si>
  <si>
    <t>42.34</t>
  </si>
  <si>
    <t>2'31"</t>
  </si>
  <si>
    <t>42.25</t>
  </si>
  <si>
    <t>2'45"</t>
  </si>
  <si>
    <t>41.87</t>
  </si>
  <si>
    <t>2'52"</t>
  </si>
  <si>
    <t>41.67</t>
  </si>
  <si>
    <t>41.38</t>
  </si>
  <si>
    <t>4'33"</t>
  </si>
  <si>
    <t>39.07</t>
  </si>
  <si>
    <t>4'56"</t>
  </si>
  <si>
    <t>38.03</t>
  </si>
  <si>
    <t>5'34"</t>
  </si>
  <si>
    <t>37.64</t>
  </si>
  <si>
    <t>8'24"</t>
  </si>
  <si>
    <t>MADELENE MCNEIL</t>
  </si>
  <si>
    <t>41.36</t>
  </si>
  <si>
    <t>36.04</t>
  </si>
  <si>
    <t>5'18"</t>
  </si>
  <si>
    <t>34.22</t>
  </si>
  <si>
    <t>33.19</t>
  </si>
  <si>
    <t>8'05"</t>
  </si>
  <si>
    <t>31.36</t>
  </si>
  <si>
    <t>43.49</t>
  </si>
  <si>
    <t>42.69</t>
  </si>
  <si>
    <t>0'38"</t>
  </si>
  <si>
    <t>MATTHEW HUGHSON</t>
  </si>
  <si>
    <t>522352</t>
  </si>
  <si>
    <t>0'40"</t>
  </si>
  <si>
    <t>42.33</t>
  </si>
  <si>
    <t>41.73</t>
  </si>
  <si>
    <t>32.53</t>
  </si>
  <si>
    <t>ISABEL</t>
  </si>
  <si>
    <t>ISABEL CRANAGE</t>
  </si>
  <si>
    <t>441888</t>
  </si>
  <si>
    <t>35.72</t>
  </si>
  <si>
    <t>KATIE</t>
  </si>
  <si>
    <t>31.46</t>
  </si>
  <si>
    <t>4'08"</t>
  </si>
  <si>
    <t>31.31</t>
  </si>
  <si>
    <t>KEMP</t>
  </si>
  <si>
    <t>BOWEN</t>
  </si>
  <si>
    <t>KANAMORI</t>
  </si>
  <si>
    <t>TOMOYUKI</t>
  </si>
  <si>
    <t>FRIEDRICH</t>
  </si>
  <si>
    <t>RAYMOND</t>
  </si>
  <si>
    <t>POMERY</t>
  </si>
  <si>
    <t>MATTHEW</t>
  </si>
  <si>
    <t>REMINGTON</t>
  </si>
  <si>
    <t>MARK</t>
  </si>
  <si>
    <t>WESTERN</t>
  </si>
  <si>
    <t>JONATHAN</t>
  </si>
  <si>
    <t>SHEARS</t>
  </si>
  <si>
    <t>MARTIN</t>
  </si>
  <si>
    <t>NOLAN</t>
  </si>
  <si>
    <t>WOOD</t>
  </si>
  <si>
    <t>HILLMAN</t>
  </si>
  <si>
    <t>DECLAN</t>
  </si>
  <si>
    <t>HUGHES</t>
  </si>
  <si>
    <t>TONY</t>
  </si>
  <si>
    <t>FINLAY</t>
  </si>
  <si>
    <t>PETE</t>
  </si>
  <si>
    <t>DEVERELL</t>
  </si>
  <si>
    <t>PHILIP</t>
  </si>
  <si>
    <t>VU</t>
  </si>
  <si>
    <t>THIEN</t>
  </si>
  <si>
    <t>MCSPORRAN</t>
  </si>
  <si>
    <t>KAYLA</t>
  </si>
  <si>
    <t>WARD</t>
  </si>
  <si>
    <t>OLIVER</t>
  </si>
  <si>
    <t>CORBETT</t>
  </si>
  <si>
    <t>ANGUS</t>
  </si>
  <si>
    <t>PFITZNER</t>
  </si>
  <si>
    <t>TOM</t>
  </si>
  <si>
    <t>EVANS</t>
  </si>
  <si>
    <t>JUSTIN</t>
  </si>
  <si>
    <t>JARRED</t>
  </si>
  <si>
    <t>HUGHSON</t>
  </si>
  <si>
    <t>SLOAN</t>
  </si>
  <si>
    <t>WINTER</t>
  </si>
  <si>
    <t>ARCHIE</t>
  </si>
  <si>
    <t>TOMLINSON</t>
  </si>
  <si>
    <t>LAURA</t>
  </si>
  <si>
    <t>HOFFMAN</t>
  </si>
  <si>
    <t>LUCAS</t>
  </si>
  <si>
    <t>BOYD</t>
  </si>
  <si>
    <t>RYAN</t>
  </si>
  <si>
    <t>ARAM</t>
  </si>
  <si>
    <t>BRINKLEY</t>
  </si>
  <si>
    <t>Woman</t>
  </si>
  <si>
    <t>TT-M</t>
  </si>
  <si>
    <t>TT-W</t>
  </si>
  <si>
    <t>Road-M</t>
  </si>
  <si>
    <t>Road-W</t>
  </si>
  <si>
    <t xml:space="preserve">Rankings based on how fast your time is versus standard time for your age for that TT distance. Best 3 rounds of the 4 round series are added together  - the highest % under age standard time the better!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</si>
</sst>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h:mm:ss"/>
  </numFmts>
  <fonts count="23" x14ac:knownFonts="1">
    <font>
      <sz val="10"/>
      <name val="Arial"/>
      <charset val="1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name val="Times New Roman"/>
      <family val="1"/>
    </font>
    <font>
      <sz val="10"/>
      <name val="Times New Roman"/>
      <family val="1"/>
    </font>
    <font>
      <b/>
      <i/>
      <sz val="10"/>
      <name val="Arial"/>
      <family val="2"/>
    </font>
    <font>
      <b/>
      <i/>
      <sz val="8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Times New Roman"/>
      <family val="1"/>
    </font>
    <font>
      <sz val="11"/>
      <color theme="1"/>
      <name val="Times New Roman"/>
      <family val="1"/>
    </font>
    <font>
      <sz val="16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4"/>
      <color rgb="FF0070C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36"/>
      <color theme="5"/>
      <name val="Arial"/>
      <family val="2"/>
    </font>
    <font>
      <sz val="36"/>
      <color theme="5"/>
      <name val="Calibri"/>
      <family val="2"/>
      <scheme val="minor"/>
    </font>
    <font>
      <sz val="14"/>
      <color rgb="FF222222"/>
      <name val="Arial"/>
      <family val="2"/>
    </font>
    <font>
      <sz val="11"/>
      <name val="Arial"/>
      <family val="2"/>
    </font>
    <font>
      <sz val="10"/>
      <color rgb="FF000000"/>
      <name val="Trebuchet MS"/>
      <family val="2"/>
    </font>
  </fonts>
  <fills count="1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" fillId="0" borderId="0"/>
    <xf numFmtId="9" fontId="3" fillId="0" borderId="0" applyFont="0" applyFill="0" applyBorder="0" applyAlignment="0" applyProtection="0"/>
  </cellStyleXfs>
  <cellXfs count="143">
    <xf numFmtId="0" fontId="0" fillId="0" borderId="0" xfId="0"/>
    <xf numFmtId="0" fontId="2" fillId="0" borderId="1" xfId="0" applyFont="1" applyFill="1" applyBorder="1" applyAlignment="1" applyProtection="1">
      <alignment horizontal="right" wrapText="1"/>
    </xf>
    <xf numFmtId="0" fontId="1" fillId="0" borderId="0" xfId="0" applyFont="1" applyFill="1" applyBorder="1" applyAlignment="1" applyProtection="1">
      <alignment horizontal="right"/>
    </xf>
    <xf numFmtId="21" fontId="1" fillId="0" borderId="0" xfId="1" applyNumberFormat="1" applyAlignment="1">
      <alignment horizontal="left"/>
    </xf>
    <xf numFmtId="21" fontId="1" fillId="0" borderId="0" xfId="1" applyNumberFormat="1"/>
    <xf numFmtId="0" fontId="1" fillId="0" borderId="0" xfId="1"/>
    <xf numFmtId="0" fontId="1" fillId="0" borderId="0" xfId="1" applyAlignment="1">
      <alignment horizontal="left"/>
    </xf>
    <xf numFmtId="0" fontId="1" fillId="0" borderId="0" xfId="1" applyAlignment="1">
      <alignment horizontal="left" wrapText="1"/>
    </xf>
    <xf numFmtId="0" fontId="1" fillId="0" borderId="0" xfId="1" applyAlignment="1">
      <alignment horizontal="center"/>
    </xf>
    <xf numFmtId="21" fontId="1" fillId="0" borderId="0" xfId="1" applyNumberFormat="1" applyAlignment="1">
      <alignment horizontal="center"/>
    </xf>
    <xf numFmtId="0" fontId="1" fillId="0" borderId="0" xfId="1" applyAlignment="1">
      <alignment horizontal="right"/>
    </xf>
    <xf numFmtId="45" fontId="1" fillId="0" borderId="0" xfId="1" applyNumberFormat="1" applyAlignment="1">
      <alignment horizontal="center"/>
    </xf>
    <xf numFmtId="2" fontId="10" fillId="0" borderId="2" xfId="1" applyNumberFormat="1" applyFont="1" applyFill="1" applyBorder="1" applyAlignment="1">
      <alignment horizontal="center"/>
    </xf>
    <xf numFmtId="21" fontId="11" fillId="0" borderId="3" xfId="1" applyNumberFormat="1" applyFont="1" applyFill="1" applyBorder="1" applyAlignment="1">
      <alignment horizontal="center"/>
    </xf>
    <xf numFmtId="21" fontId="1" fillId="0" borderId="0" xfId="1" applyNumberFormat="1" applyAlignment="1">
      <alignment horizontal="right"/>
    </xf>
    <xf numFmtId="2" fontId="1" fillId="0" borderId="0" xfId="1" applyNumberFormat="1"/>
    <xf numFmtId="0" fontId="9" fillId="0" borderId="1" xfId="2" applyFont="1" applyBorder="1" applyAlignment="1">
      <alignment horizontal="right" wrapText="1"/>
    </xf>
    <xf numFmtId="0" fontId="9" fillId="0" borderId="1" xfId="2" applyFont="1" applyBorder="1" applyAlignment="1">
      <alignment wrapText="1"/>
    </xf>
    <xf numFmtId="1" fontId="9" fillId="0" borderId="1" xfId="2" applyNumberFormat="1" applyFont="1" applyBorder="1" applyAlignment="1">
      <alignment horizontal="right" wrapText="1"/>
    </xf>
    <xf numFmtId="1" fontId="0" fillId="0" borderId="0" xfId="0" applyNumberFormat="1"/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0" fontId="6" fillId="0" borderId="0" xfId="0" applyFont="1" applyAlignment="1">
      <alignment wrapText="1"/>
    </xf>
    <xf numFmtId="0" fontId="8" fillId="0" borderId="0" xfId="2"/>
    <xf numFmtId="0" fontId="8" fillId="0" borderId="0" xfId="2" applyAlignment="1">
      <alignment horizontal="right"/>
    </xf>
    <xf numFmtId="2" fontId="5" fillId="0" borderId="4" xfId="0" applyNumberFormat="1" applyFont="1" applyBorder="1" applyAlignment="1">
      <alignment horizontal="center"/>
    </xf>
    <xf numFmtId="2" fontId="5" fillId="0" borderId="6" xfId="0" applyNumberFormat="1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0" xfId="0" applyFill="1" applyBorder="1"/>
    <xf numFmtId="2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2" fontId="4" fillId="2" borderId="11" xfId="0" applyNumberFormat="1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2" fontId="4" fillId="3" borderId="11" xfId="0" applyNumberFormat="1" applyFont="1" applyFill="1" applyBorder="1" applyAlignment="1">
      <alignment horizontal="center" vertical="top" wrapText="1"/>
    </xf>
    <xf numFmtId="0" fontId="4" fillId="3" borderId="13" xfId="0" applyFont="1" applyFill="1" applyBorder="1" applyAlignment="1">
      <alignment horizontal="center" vertical="top" wrapText="1"/>
    </xf>
    <xf numFmtId="0" fontId="4" fillId="3" borderId="12" xfId="0" applyFont="1" applyFill="1" applyBorder="1" applyAlignment="1">
      <alignment horizontal="center" vertical="top" wrapText="1"/>
    </xf>
    <xf numFmtId="2" fontId="4" fillId="4" borderId="13" xfId="0" applyNumberFormat="1" applyFont="1" applyFill="1" applyBorder="1" applyAlignment="1">
      <alignment horizontal="center" vertical="top" wrapText="1"/>
    </xf>
    <xf numFmtId="0" fontId="4" fillId="4" borderId="12" xfId="0" applyFont="1" applyFill="1" applyBorder="1" applyAlignment="1">
      <alignment horizontal="center" vertical="top" wrapText="1"/>
    </xf>
    <xf numFmtId="1" fontId="4" fillId="4" borderId="13" xfId="0" applyNumberFormat="1" applyFont="1" applyFill="1" applyBorder="1" applyAlignment="1">
      <alignment horizontal="center" vertical="top" wrapText="1"/>
    </xf>
    <xf numFmtId="1" fontId="5" fillId="0" borderId="8" xfId="0" applyNumberFormat="1" applyFont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0" fontId="4" fillId="5" borderId="11" xfId="0" applyFont="1" applyFill="1" applyBorder="1" applyAlignment="1">
      <alignment horizontal="left" wrapText="1"/>
    </xf>
    <xf numFmtId="0" fontId="4" fillId="5" borderId="13" xfId="0" applyFont="1" applyFill="1" applyBorder="1" applyAlignment="1">
      <alignment horizontal="left" wrapText="1"/>
    </xf>
    <xf numFmtId="0" fontId="4" fillId="5" borderId="13" xfId="0" applyFont="1" applyFill="1" applyBorder="1" applyAlignment="1">
      <alignment horizontal="left" vertical="center" wrapText="1"/>
    </xf>
    <xf numFmtId="0" fontId="4" fillId="5" borderId="13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2" fontId="4" fillId="6" borderId="11" xfId="0" applyNumberFormat="1" applyFont="1" applyFill="1" applyBorder="1" applyAlignment="1">
      <alignment horizontal="center" vertical="center" wrapText="1"/>
    </xf>
    <xf numFmtId="2" fontId="4" fillId="6" borderId="13" xfId="0" applyNumberFormat="1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NumberFormat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/>
    <xf numFmtId="0" fontId="13" fillId="9" borderId="17" xfId="0" applyFont="1" applyFill="1" applyBorder="1"/>
    <xf numFmtId="0" fontId="14" fillId="8" borderId="18" xfId="0" applyFont="1" applyFill="1" applyBorder="1" applyAlignment="1">
      <alignment horizontal="center"/>
    </xf>
    <xf numFmtId="0" fontId="14" fillId="8" borderId="19" xfId="0" applyFont="1" applyFill="1" applyBorder="1" applyAlignment="1">
      <alignment horizontal="center"/>
    </xf>
    <xf numFmtId="0" fontId="14" fillId="8" borderId="19" xfId="0" applyFont="1" applyFill="1" applyBorder="1" applyAlignment="1">
      <alignment horizontal="center" wrapText="1"/>
    </xf>
    <xf numFmtId="0" fontId="14" fillId="8" borderId="20" xfId="0" applyFont="1" applyFill="1" applyBorder="1" applyAlignment="1">
      <alignment horizontal="center" wrapText="1"/>
    </xf>
    <xf numFmtId="0" fontId="14" fillId="10" borderId="0" xfId="0" applyFont="1" applyFill="1" applyBorder="1" applyAlignment="1">
      <alignment horizontal="center" wrapText="1"/>
    </xf>
    <xf numFmtId="0" fontId="13" fillId="9" borderId="21" xfId="0" applyFont="1" applyFill="1" applyBorder="1"/>
    <xf numFmtId="0" fontId="15" fillId="11" borderId="6" xfId="1" applyFont="1" applyFill="1" applyBorder="1" applyAlignment="1">
      <alignment horizontal="center"/>
    </xf>
    <xf numFmtId="0" fontId="15" fillId="11" borderId="7" xfId="1" applyFont="1" applyFill="1" applyBorder="1"/>
    <xf numFmtId="0" fontId="16" fillId="11" borderId="22" xfId="1" applyFont="1" applyFill="1" applyBorder="1" applyAlignment="1">
      <alignment horizontal="center"/>
    </xf>
    <xf numFmtId="0" fontId="16" fillId="11" borderId="4" xfId="1" applyFont="1" applyFill="1" applyBorder="1" applyAlignment="1">
      <alignment horizontal="center"/>
    </xf>
    <xf numFmtId="1" fontId="16" fillId="11" borderId="4" xfId="1" applyNumberFormat="1" applyFont="1" applyFill="1" applyBorder="1" applyAlignment="1">
      <alignment horizontal="center"/>
    </xf>
    <xf numFmtId="2" fontId="17" fillId="11" borderId="9" xfId="3" applyNumberFormat="1" applyFont="1" applyFill="1" applyBorder="1" applyAlignment="1">
      <alignment horizontal="center"/>
    </xf>
    <xf numFmtId="45" fontId="17" fillId="10" borderId="0" xfId="1" applyNumberFormat="1" applyFont="1" applyFill="1" applyBorder="1" applyAlignment="1">
      <alignment horizontal="center"/>
    </xf>
    <xf numFmtId="0" fontId="15" fillId="11" borderId="24" xfId="1" applyFont="1" applyFill="1" applyBorder="1" applyAlignment="1">
      <alignment horizontal="center"/>
    </xf>
    <xf numFmtId="0" fontId="16" fillId="11" borderId="5" xfId="1" applyFont="1" applyFill="1" applyBorder="1" applyAlignment="1">
      <alignment horizontal="center"/>
    </xf>
    <xf numFmtId="0" fontId="0" fillId="9" borderId="17" xfId="0" applyFill="1" applyBorder="1"/>
    <xf numFmtId="0" fontId="0" fillId="9" borderId="21" xfId="0" applyFill="1" applyBorder="1"/>
    <xf numFmtId="0" fontId="15" fillId="8" borderId="24" xfId="1" applyFont="1" applyFill="1" applyBorder="1" applyAlignment="1">
      <alignment horizontal="center"/>
    </xf>
    <xf numFmtId="0" fontId="15" fillId="8" borderId="10" xfId="1" applyFont="1" applyFill="1" applyBorder="1"/>
    <xf numFmtId="0" fontId="16" fillId="8" borderId="25" xfId="1" applyFont="1" applyFill="1" applyBorder="1" applyAlignment="1">
      <alignment horizontal="center"/>
    </xf>
    <xf numFmtId="0" fontId="16" fillId="8" borderId="5" xfId="1" applyFont="1" applyFill="1" applyBorder="1" applyAlignment="1">
      <alignment horizontal="center"/>
    </xf>
    <xf numFmtId="1" fontId="16" fillId="8" borderId="5" xfId="1" applyNumberFormat="1" applyFont="1" applyFill="1" applyBorder="1" applyAlignment="1">
      <alignment horizontal="center"/>
    </xf>
    <xf numFmtId="2" fontId="17" fillId="8" borderId="23" xfId="3" applyNumberFormat="1" applyFont="1" applyFill="1" applyBorder="1" applyAlignment="1">
      <alignment horizontal="center"/>
    </xf>
    <xf numFmtId="0" fontId="0" fillId="0" borderId="17" xfId="0" applyBorder="1"/>
    <xf numFmtId="0" fontId="0" fillId="9" borderId="0" xfId="0" applyFill="1" applyBorder="1"/>
    <xf numFmtId="0" fontId="20" fillId="0" borderId="0" xfId="0" applyFont="1" applyBorder="1"/>
    <xf numFmtId="0" fontId="0" fillId="9" borderId="26" xfId="0" applyFill="1" applyBorder="1"/>
    <xf numFmtId="0" fontId="0" fillId="9" borderId="1" xfId="0" applyFill="1" applyBorder="1"/>
    <xf numFmtId="0" fontId="0" fillId="9" borderId="27" xfId="0" applyFill="1" applyBorder="1"/>
    <xf numFmtId="0" fontId="13" fillId="9" borderId="0" xfId="0" applyFont="1" applyFill="1" applyBorder="1"/>
    <xf numFmtId="0" fontId="13" fillId="9" borderId="14" xfId="0" applyFont="1" applyFill="1" applyBorder="1"/>
    <xf numFmtId="0" fontId="13" fillId="9" borderId="15" xfId="0" applyFont="1" applyFill="1" applyBorder="1"/>
    <xf numFmtId="0" fontId="13" fillId="9" borderId="16" xfId="0" applyFont="1" applyFill="1" applyBorder="1"/>
    <xf numFmtId="0" fontId="13" fillId="9" borderId="28" xfId="0" applyFont="1" applyFill="1" applyBorder="1"/>
    <xf numFmtId="0" fontId="0" fillId="9" borderId="28" xfId="0" applyFill="1" applyBorder="1"/>
    <xf numFmtId="0" fontId="1" fillId="0" borderId="0" xfId="0" applyFont="1"/>
    <xf numFmtId="0" fontId="21" fillId="9" borderId="0" xfId="0" applyFont="1" applyFill="1" applyBorder="1"/>
    <xf numFmtId="0" fontId="22" fillId="0" borderId="0" xfId="0" applyFont="1"/>
    <xf numFmtId="21" fontId="22" fillId="0" borderId="0" xfId="0" applyNumberFormat="1" applyFont="1"/>
    <xf numFmtId="46" fontId="22" fillId="0" borderId="0" xfId="0" applyNumberFormat="1" applyFont="1"/>
    <xf numFmtId="20" fontId="22" fillId="0" borderId="0" xfId="0" applyNumberFormat="1" applyFont="1"/>
    <xf numFmtId="164" fontId="0" fillId="0" borderId="0" xfId="0" applyNumberFormat="1" applyAlignment="1">
      <alignment horizontal="right"/>
    </xf>
    <xf numFmtId="45" fontId="0" fillId="0" borderId="0" xfId="0" applyNumberFormat="1" applyAlignment="1">
      <alignment horizontal="right"/>
    </xf>
    <xf numFmtId="0" fontId="1" fillId="0" borderId="0" xfId="0" applyFont="1" applyBorder="1"/>
    <xf numFmtId="0" fontId="0" fillId="0" borderId="0" xfId="0" applyAlignment="1">
      <alignment horizontal="left"/>
    </xf>
    <xf numFmtId="2" fontId="4" fillId="6" borderId="15" xfId="0" applyNumberFormat="1" applyFont="1" applyFill="1" applyBorder="1" applyAlignment="1">
      <alignment horizontal="center" vertical="center" wrapText="1"/>
    </xf>
    <xf numFmtId="2" fontId="5" fillId="0" borderId="5" xfId="0" applyNumberFormat="1" applyFont="1" applyBorder="1" applyAlignment="1">
      <alignment horizontal="center"/>
    </xf>
    <xf numFmtId="0" fontId="0" fillId="8" borderId="0" xfId="0" applyFill="1"/>
    <xf numFmtId="0" fontId="0" fillId="8" borderId="0" xfId="0" applyFill="1" applyAlignment="1">
      <alignment horizontal="left"/>
    </xf>
    <xf numFmtId="2" fontId="5" fillId="8" borderId="6" xfId="0" applyNumberFormat="1" applyFont="1" applyFill="1" applyBorder="1" applyAlignment="1">
      <alignment horizontal="center"/>
    </xf>
    <xf numFmtId="2" fontId="5" fillId="8" borderId="4" xfId="0" applyNumberFormat="1" applyFont="1" applyFill="1" applyBorder="1" applyAlignment="1">
      <alignment horizontal="center"/>
    </xf>
    <xf numFmtId="2" fontId="5" fillId="8" borderId="5" xfId="0" applyNumberFormat="1" applyFont="1" applyFill="1" applyBorder="1" applyAlignment="1">
      <alignment horizontal="center"/>
    </xf>
    <xf numFmtId="2" fontId="5" fillId="8" borderId="29" xfId="0" applyNumberFormat="1" applyFont="1" applyFill="1" applyBorder="1" applyAlignment="1">
      <alignment horizontal="center"/>
    </xf>
    <xf numFmtId="0" fontId="5" fillId="8" borderId="9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0" fillId="12" borderId="0" xfId="0" applyFill="1"/>
    <xf numFmtId="0" fontId="0" fillId="12" borderId="0" xfId="0" applyFill="1" applyAlignment="1">
      <alignment horizontal="left"/>
    </xf>
    <xf numFmtId="2" fontId="5" fillId="12" borderId="6" xfId="0" applyNumberFormat="1" applyFont="1" applyFill="1" applyBorder="1" applyAlignment="1">
      <alignment horizontal="center"/>
    </xf>
    <xf numFmtId="2" fontId="5" fillId="12" borderId="4" xfId="0" applyNumberFormat="1" applyFont="1" applyFill="1" applyBorder="1" applyAlignment="1">
      <alignment horizontal="center"/>
    </xf>
    <xf numFmtId="2" fontId="5" fillId="12" borderId="5" xfId="0" applyNumberFormat="1" applyFont="1" applyFill="1" applyBorder="1" applyAlignment="1">
      <alignment horizontal="center"/>
    </xf>
    <xf numFmtId="0" fontId="5" fillId="12" borderId="9" xfId="0" applyFont="1" applyFill="1" applyBorder="1" applyAlignment="1">
      <alignment horizontal="center"/>
    </xf>
    <xf numFmtId="0" fontId="5" fillId="12" borderId="7" xfId="0" applyFont="1" applyFill="1" applyBorder="1" applyAlignment="1">
      <alignment horizontal="center"/>
    </xf>
    <xf numFmtId="0" fontId="1" fillId="12" borderId="0" xfId="0" applyFont="1" applyFill="1"/>
    <xf numFmtId="0" fontId="0" fillId="13" borderId="0" xfId="0" applyFill="1"/>
    <xf numFmtId="0" fontId="0" fillId="13" borderId="0" xfId="0" applyFill="1" applyAlignment="1">
      <alignment horizontal="left"/>
    </xf>
    <xf numFmtId="2" fontId="5" fillId="13" borderId="6" xfId="0" applyNumberFormat="1" applyFont="1" applyFill="1" applyBorder="1" applyAlignment="1">
      <alignment horizontal="center"/>
    </xf>
    <xf numFmtId="2" fontId="5" fillId="13" borderId="4" xfId="0" applyNumberFormat="1" applyFont="1" applyFill="1" applyBorder="1" applyAlignment="1">
      <alignment horizontal="center"/>
    </xf>
    <xf numFmtId="2" fontId="5" fillId="13" borderId="5" xfId="0" applyNumberFormat="1" applyFont="1" applyFill="1" applyBorder="1" applyAlignment="1">
      <alignment horizontal="center"/>
    </xf>
    <xf numFmtId="0" fontId="5" fillId="13" borderId="9" xfId="0" applyFont="1" applyFill="1" applyBorder="1" applyAlignment="1">
      <alignment horizontal="center"/>
    </xf>
    <xf numFmtId="0" fontId="5" fillId="13" borderId="7" xfId="0" applyFont="1" applyFill="1" applyBorder="1" applyAlignment="1">
      <alignment horizontal="center"/>
    </xf>
    <xf numFmtId="0" fontId="0" fillId="14" borderId="0" xfId="0" applyFill="1"/>
    <xf numFmtId="0" fontId="0" fillId="14" borderId="0" xfId="0" applyFill="1" applyAlignment="1">
      <alignment horizontal="left"/>
    </xf>
    <xf numFmtId="2" fontId="5" fillId="14" borderId="6" xfId="0" applyNumberFormat="1" applyFont="1" applyFill="1" applyBorder="1" applyAlignment="1">
      <alignment horizontal="center"/>
    </xf>
    <xf numFmtId="2" fontId="5" fillId="14" borderId="4" xfId="0" applyNumberFormat="1" applyFont="1" applyFill="1" applyBorder="1" applyAlignment="1">
      <alignment horizontal="center"/>
    </xf>
    <xf numFmtId="2" fontId="5" fillId="14" borderId="5" xfId="0" applyNumberFormat="1" applyFont="1" applyFill="1" applyBorder="1" applyAlignment="1">
      <alignment horizontal="center"/>
    </xf>
    <xf numFmtId="0" fontId="5" fillId="14" borderId="9" xfId="0" applyFont="1" applyFill="1" applyBorder="1" applyAlignment="1">
      <alignment horizontal="center"/>
    </xf>
    <xf numFmtId="0" fontId="5" fillId="14" borderId="7" xfId="0" applyFont="1" applyFill="1" applyBorder="1" applyAlignment="1">
      <alignment horizontal="center"/>
    </xf>
    <xf numFmtId="0" fontId="18" fillId="0" borderId="17" xfId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19" fillId="0" borderId="21" xfId="0" applyFont="1" applyFill="1" applyBorder="1" applyAlignment="1">
      <alignment vertical="center"/>
    </xf>
    <xf numFmtId="0" fontId="13" fillId="9" borderId="0" xfId="0" applyFont="1" applyFill="1" applyBorder="1" applyAlignment="1">
      <alignment horizontal="center" wrapText="1"/>
    </xf>
    <xf numFmtId="0" fontId="12" fillId="0" borderId="17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21" xfId="0" applyFont="1" applyBorder="1" applyAlignment="1">
      <alignment horizontal="center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Per cent" xfId="3" builtinId="5"/>
  </cellStyles>
  <dxfs count="2">
    <dxf>
      <fill>
        <patternFill>
          <bgColor theme="9" tint="0.79998168889431442"/>
        </patternFill>
      </fill>
    </dxf>
    <dxf>
      <fill>
        <patternFill>
          <bgColor rgb="FFEFE1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365919</xdr:colOff>
      <xdr:row>0</xdr:row>
      <xdr:rowOff>135732</xdr:rowOff>
    </xdr:from>
    <xdr:to>
      <xdr:col>10</xdr:col>
      <xdr:colOff>723218</xdr:colOff>
      <xdr:row>7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6EED6C-807C-1B40-8151-655184B4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3419" y="135732"/>
          <a:ext cx="4383199" cy="1578768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21</xdr:row>
      <xdr:rowOff>0</xdr:rowOff>
    </xdr:from>
    <xdr:to>
      <xdr:col>2</xdr:col>
      <xdr:colOff>1180799</xdr:colOff>
      <xdr:row>29</xdr:row>
      <xdr:rowOff>125414</xdr:rowOff>
    </xdr:to>
    <xdr:pic>
      <xdr:nvPicPr>
        <xdr:cNvPr id="3" name="Picture 2" descr="Image result for waxing chain ">
          <a:extLst>
            <a:ext uri="{FF2B5EF4-FFF2-40B4-BE49-F238E27FC236}">
              <a16:creationId xmlns:a16="http://schemas.microsoft.com/office/drawing/2014/main" id="{CC67F834-DAF5-3843-B4B8-70285F714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658100"/>
          <a:ext cx="2615899" cy="150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617404</xdr:colOff>
      <xdr:row>20</xdr:row>
      <xdr:rowOff>88900</xdr:rowOff>
    </xdr:from>
    <xdr:to>
      <xdr:col>15</xdr:col>
      <xdr:colOff>878682</xdr:colOff>
      <xdr:row>29</xdr:row>
      <xdr:rowOff>76202</xdr:rowOff>
    </xdr:to>
    <xdr:pic>
      <xdr:nvPicPr>
        <xdr:cNvPr id="4" name="Picture 3" descr="Image result for zero friction cycling">
          <a:extLst>
            <a:ext uri="{FF2B5EF4-FFF2-40B4-BE49-F238E27FC236}">
              <a16:creationId xmlns:a16="http://schemas.microsoft.com/office/drawing/2014/main" id="{0B038E36-BC2F-024F-A0B1-6C5590E19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3404" y="7581900"/>
          <a:ext cx="2801278" cy="1536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609600</xdr:colOff>
      <xdr:row>0</xdr:row>
      <xdr:rowOff>188913</xdr:rowOff>
    </xdr:from>
    <xdr:to>
      <xdr:col>16</xdr:col>
      <xdr:colOff>177800</xdr:colOff>
      <xdr:row>7</xdr:row>
      <xdr:rowOff>38894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454D9D-A9FA-0746-A8D7-F22198350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41100" y="188913"/>
          <a:ext cx="2260600" cy="153908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101600</xdr:rowOff>
    </xdr:from>
    <xdr:to>
      <xdr:col>2</xdr:col>
      <xdr:colOff>1549400</xdr:colOff>
      <xdr:row>8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6ABFF10-B2B8-C209-F971-E54A236A6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01600"/>
          <a:ext cx="3048000" cy="1828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80"/>
  <sheetViews>
    <sheetView workbookViewId="0">
      <selection activeCell="C51" sqref="C51"/>
    </sheetView>
  </sheetViews>
  <sheetFormatPr baseColWidth="10" defaultRowHeight="13" x14ac:dyDescent="0.15"/>
  <cols>
    <col min="1" max="2" width="8.83203125" customWidth="1"/>
    <col min="3" max="3" width="18.33203125" bestFit="1" customWidth="1"/>
    <col min="4" max="4" width="18.5" bestFit="1" customWidth="1"/>
    <col min="5" max="5" width="16" customWidth="1"/>
    <col min="6" max="254" width="8.83203125" customWidth="1"/>
  </cols>
  <sheetData>
    <row r="1" spans="1:16" ht="17" thickBot="1" x14ac:dyDescent="0.25">
      <c r="A1" s="18" t="s">
        <v>0</v>
      </c>
      <c r="B1" s="16" t="s">
        <v>1</v>
      </c>
      <c r="C1" s="17" t="s">
        <v>124</v>
      </c>
      <c r="D1" s="17" t="s">
        <v>4</v>
      </c>
      <c r="E1" s="17" t="s">
        <v>5</v>
      </c>
      <c r="F1" s="16" t="s">
        <v>7</v>
      </c>
      <c r="G1" s="17" t="s">
        <v>9</v>
      </c>
      <c r="H1" s="16" t="s">
        <v>8</v>
      </c>
      <c r="I1" s="17" t="s">
        <v>11</v>
      </c>
      <c r="J1" s="17" t="s">
        <v>38</v>
      </c>
      <c r="K1" s="16" t="s">
        <v>12</v>
      </c>
      <c r="L1" s="16" t="s">
        <v>13</v>
      </c>
      <c r="M1" s="16" t="s">
        <v>14</v>
      </c>
      <c r="N1" s="16" t="s">
        <v>15</v>
      </c>
      <c r="O1" s="16" t="s">
        <v>39</v>
      </c>
      <c r="P1" s="16" t="s">
        <v>16</v>
      </c>
    </row>
    <row r="2" spans="1:16" x14ac:dyDescent="0.15">
      <c r="A2" s="20" t="s">
        <v>232</v>
      </c>
      <c r="B2" s="20">
        <v>1</v>
      </c>
      <c r="C2" t="s">
        <v>184</v>
      </c>
      <c r="D2" t="s">
        <v>198</v>
      </c>
      <c r="F2" t="s">
        <v>235</v>
      </c>
      <c r="G2" t="s">
        <v>22</v>
      </c>
      <c r="H2" s="20">
        <v>20</v>
      </c>
      <c r="I2" t="s">
        <v>159</v>
      </c>
      <c r="K2" s="100">
        <v>0.33784722222222219</v>
      </c>
      <c r="L2" s="101">
        <v>2.5347222222222219E-2</v>
      </c>
      <c r="M2" s="100">
        <v>4.0486111111111112E-2</v>
      </c>
      <c r="N2" s="101">
        <v>1.5138888888888889E-2</v>
      </c>
      <c r="O2" s="20"/>
      <c r="P2" s="20" t="s">
        <v>354</v>
      </c>
    </row>
    <row r="3" spans="1:16" x14ac:dyDescent="0.15">
      <c r="A3" s="20" t="s">
        <v>238</v>
      </c>
      <c r="B3" s="20">
        <v>29</v>
      </c>
      <c r="C3" t="s">
        <v>301</v>
      </c>
      <c r="D3" t="s">
        <v>81</v>
      </c>
      <c r="F3" t="s">
        <v>235</v>
      </c>
      <c r="G3" t="s">
        <v>22</v>
      </c>
      <c r="H3" s="20">
        <v>30</v>
      </c>
      <c r="I3" t="s">
        <v>246</v>
      </c>
      <c r="K3" s="100">
        <v>0.32326388888888891</v>
      </c>
      <c r="L3" s="101">
        <v>1.0763888888888891E-2</v>
      </c>
      <c r="M3" s="100">
        <v>2.6643518518518521E-2</v>
      </c>
      <c r="N3" s="101">
        <v>1.5879629629629629E-2</v>
      </c>
      <c r="O3" s="20" t="s">
        <v>199</v>
      </c>
      <c r="P3" s="20" t="s">
        <v>355</v>
      </c>
    </row>
    <row r="4" spans="1:16" x14ac:dyDescent="0.15">
      <c r="A4" s="20" t="s">
        <v>243</v>
      </c>
      <c r="B4" s="20">
        <v>3</v>
      </c>
      <c r="C4" t="s">
        <v>300</v>
      </c>
      <c r="D4" t="s">
        <v>200</v>
      </c>
      <c r="E4" t="s">
        <v>6</v>
      </c>
      <c r="F4" t="s">
        <v>235</v>
      </c>
      <c r="G4" t="s">
        <v>22</v>
      </c>
      <c r="H4" s="20">
        <v>42</v>
      </c>
      <c r="I4" t="s">
        <v>240</v>
      </c>
      <c r="K4" s="100">
        <v>0.33645833333333341</v>
      </c>
      <c r="L4" s="101">
        <v>2.3958333333333331E-2</v>
      </c>
      <c r="M4" s="100">
        <v>4.0231481481481479E-2</v>
      </c>
      <c r="N4" s="101">
        <v>1.6273148148148151E-2</v>
      </c>
      <c r="O4" s="20" t="s">
        <v>131</v>
      </c>
      <c r="P4" s="20" t="s">
        <v>254</v>
      </c>
    </row>
    <row r="5" spans="1:16" x14ac:dyDescent="0.15">
      <c r="A5" s="20" t="s">
        <v>249</v>
      </c>
      <c r="B5" s="20">
        <v>17</v>
      </c>
      <c r="C5" t="s">
        <v>302</v>
      </c>
      <c r="D5" t="s">
        <v>201</v>
      </c>
      <c r="F5" t="s">
        <v>235</v>
      </c>
      <c r="G5" t="s">
        <v>22</v>
      </c>
      <c r="H5" s="20">
        <v>20</v>
      </c>
      <c r="I5" t="s">
        <v>252</v>
      </c>
      <c r="K5" s="100">
        <v>0.32743055555555561</v>
      </c>
      <c r="L5" s="101">
        <v>1.493055555555556E-2</v>
      </c>
      <c r="M5" s="100">
        <v>3.138888888888889E-2</v>
      </c>
      <c r="N5" s="101">
        <v>1.6458333333333328E-2</v>
      </c>
      <c r="O5" s="20" t="s">
        <v>202</v>
      </c>
      <c r="P5" s="20" t="s">
        <v>356</v>
      </c>
    </row>
    <row r="6" spans="1:16" x14ac:dyDescent="0.15">
      <c r="A6" s="20" t="s">
        <v>255</v>
      </c>
      <c r="B6" s="20">
        <v>57</v>
      </c>
      <c r="C6" t="s">
        <v>138</v>
      </c>
      <c r="D6" t="s">
        <v>203</v>
      </c>
      <c r="E6" t="s">
        <v>6</v>
      </c>
      <c r="F6" t="s">
        <v>235</v>
      </c>
      <c r="G6" t="s">
        <v>22</v>
      </c>
      <c r="H6" s="20">
        <v>44</v>
      </c>
      <c r="I6" t="s">
        <v>65</v>
      </c>
      <c r="K6" s="100">
        <v>0.33229166666666671</v>
      </c>
      <c r="L6" s="101">
        <v>1.9791666666666669E-2</v>
      </c>
      <c r="M6" s="100">
        <v>3.6307870370370372E-2</v>
      </c>
      <c r="N6" s="101">
        <v>1.65162037037037E-2</v>
      </c>
      <c r="O6" s="20" t="s">
        <v>204</v>
      </c>
      <c r="P6" s="20" t="s">
        <v>357</v>
      </c>
    </row>
    <row r="7" spans="1:16" x14ac:dyDescent="0.15">
      <c r="A7" s="20" t="s">
        <v>259</v>
      </c>
      <c r="B7" s="20">
        <v>2</v>
      </c>
      <c r="C7" t="s">
        <v>185</v>
      </c>
      <c r="D7" t="s">
        <v>198</v>
      </c>
      <c r="E7" t="s">
        <v>6</v>
      </c>
      <c r="F7" t="s">
        <v>235</v>
      </c>
      <c r="G7" t="s">
        <v>22</v>
      </c>
      <c r="H7" s="20">
        <v>35</v>
      </c>
      <c r="I7" t="s">
        <v>134</v>
      </c>
      <c r="K7" s="100">
        <v>0.3371527777777778</v>
      </c>
      <c r="L7" s="101">
        <v>2.465277777777778E-2</v>
      </c>
      <c r="M7" s="100">
        <v>4.1226851851851848E-2</v>
      </c>
      <c r="N7" s="101">
        <v>1.6574074074074071E-2</v>
      </c>
      <c r="O7" s="20" t="s">
        <v>205</v>
      </c>
      <c r="P7" s="20" t="s">
        <v>358</v>
      </c>
    </row>
    <row r="8" spans="1:16" x14ac:dyDescent="0.15">
      <c r="A8" s="20" t="s">
        <v>269</v>
      </c>
      <c r="B8" s="20">
        <v>65</v>
      </c>
      <c r="C8" t="s">
        <v>305</v>
      </c>
      <c r="D8" t="s">
        <v>198</v>
      </c>
      <c r="E8" t="s">
        <v>6</v>
      </c>
      <c r="F8" t="s">
        <v>235</v>
      </c>
      <c r="G8" t="s">
        <v>22</v>
      </c>
      <c r="H8" s="20">
        <v>48</v>
      </c>
      <c r="I8" t="s">
        <v>179</v>
      </c>
      <c r="K8" s="100">
        <v>0.33368055555555548</v>
      </c>
      <c r="L8" s="101">
        <v>2.118055555555556E-2</v>
      </c>
      <c r="M8" s="100">
        <v>3.8368055555555558E-2</v>
      </c>
      <c r="N8" s="101">
        <v>1.7187500000000001E-2</v>
      </c>
      <c r="O8" s="20" t="s">
        <v>208</v>
      </c>
      <c r="P8" s="20" t="s">
        <v>360</v>
      </c>
    </row>
    <row r="9" spans="1:16" x14ac:dyDescent="0.15">
      <c r="A9" s="20" t="s">
        <v>273</v>
      </c>
      <c r="B9" s="20">
        <v>32</v>
      </c>
      <c r="C9" t="s">
        <v>361</v>
      </c>
      <c r="D9" t="s">
        <v>198</v>
      </c>
      <c r="F9" t="s">
        <v>235</v>
      </c>
      <c r="G9" t="s">
        <v>22</v>
      </c>
      <c r="H9" s="20">
        <v>20</v>
      </c>
      <c r="I9" t="s">
        <v>362</v>
      </c>
      <c r="K9" s="100">
        <v>0.32222222222222219</v>
      </c>
      <c r="L9" s="101">
        <v>9.7222222222222224E-3</v>
      </c>
      <c r="M9" s="100">
        <v>2.6990740740740739E-2</v>
      </c>
      <c r="N9" s="101">
        <v>1.726851851851852E-2</v>
      </c>
      <c r="O9" s="20" t="s">
        <v>209</v>
      </c>
      <c r="P9" s="20" t="s">
        <v>317</v>
      </c>
    </row>
    <row r="10" spans="1:16" x14ac:dyDescent="0.15">
      <c r="A10" s="20" t="s">
        <v>279</v>
      </c>
      <c r="B10" s="20">
        <v>22</v>
      </c>
      <c r="C10" t="s">
        <v>306</v>
      </c>
      <c r="D10" t="s">
        <v>210</v>
      </c>
      <c r="F10" t="s">
        <v>235</v>
      </c>
      <c r="G10" t="s">
        <v>22</v>
      </c>
      <c r="H10" s="20">
        <v>19</v>
      </c>
      <c r="I10" t="s">
        <v>276</v>
      </c>
      <c r="K10" s="100">
        <v>0.32569444444444451</v>
      </c>
      <c r="L10" s="101">
        <v>1.3194444444444439E-2</v>
      </c>
      <c r="M10" s="100">
        <v>3.049768518518519E-2</v>
      </c>
      <c r="N10" s="101">
        <v>1.7303240740740741E-2</v>
      </c>
      <c r="O10" s="20" t="s">
        <v>211</v>
      </c>
      <c r="P10" s="20" t="s">
        <v>363</v>
      </c>
    </row>
    <row r="11" spans="1:16" x14ac:dyDescent="0.15">
      <c r="A11" s="20" t="s">
        <v>285</v>
      </c>
      <c r="B11" s="20">
        <v>51</v>
      </c>
      <c r="C11" t="s">
        <v>364</v>
      </c>
      <c r="D11" t="s">
        <v>212</v>
      </c>
      <c r="F11" t="s">
        <v>235</v>
      </c>
      <c r="G11" t="s">
        <v>22</v>
      </c>
      <c r="H11" s="20">
        <v>48</v>
      </c>
      <c r="I11" t="s">
        <v>365</v>
      </c>
      <c r="K11" s="100">
        <v>0.33854166666666669</v>
      </c>
      <c r="L11" s="101">
        <v>2.6041666666666671E-2</v>
      </c>
      <c r="M11" s="100">
        <v>4.3379629629629629E-2</v>
      </c>
      <c r="N11" s="101">
        <v>1.7337962962962961E-2</v>
      </c>
      <c r="O11" s="20" t="s">
        <v>155</v>
      </c>
      <c r="P11" s="20" t="s">
        <v>366</v>
      </c>
    </row>
    <row r="12" spans="1:16" x14ac:dyDescent="0.15">
      <c r="A12" s="20" t="s">
        <v>291</v>
      </c>
      <c r="B12" s="20">
        <v>107</v>
      </c>
      <c r="C12" t="s">
        <v>367</v>
      </c>
      <c r="D12" t="s">
        <v>198</v>
      </c>
      <c r="E12" t="s">
        <v>6</v>
      </c>
      <c r="F12" t="s">
        <v>235</v>
      </c>
      <c r="G12" t="s">
        <v>22</v>
      </c>
      <c r="H12" s="20">
        <v>47</v>
      </c>
      <c r="I12" t="s">
        <v>368</v>
      </c>
      <c r="J12" t="s">
        <v>40</v>
      </c>
      <c r="K12" s="100">
        <v>0.33437499999999998</v>
      </c>
      <c r="L12" s="101">
        <v>2.1874999999999999E-2</v>
      </c>
      <c r="M12" s="100">
        <v>3.9224537037037037E-2</v>
      </c>
      <c r="N12" s="101">
        <v>1.7349537037037038E-2</v>
      </c>
      <c r="O12" s="20" t="s">
        <v>213</v>
      </c>
      <c r="P12" s="20" t="s">
        <v>369</v>
      </c>
    </row>
    <row r="13" spans="1:16" x14ac:dyDescent="0.15">
      <c r="A13" s="20" t="s">
        <v>297</v>
      </c>
      <c r="B13" s="20">
        <v>67</v>
      </c>
      <c r="C13" t="s">
        <v>371</v>
      </c>
      <c r="D13" t="s">
        <v>214</v>
      </c>
      <c r="F13" t="s">
        <v>235</v>
      </c>
      <c r="G13" t="s">
        <v>22</v>
      </c>
      <c r="H13" s="20">
        <v>40</v>
      </c>
      <c r="I13" t="s">
        <v>372</v>
      </c>
      <c r="K13" s="100">
        <v>0.32256944444444452</v>
      </c>
      <c r="L13" s="101">
        <v>1.006944444444445E-2</v>
      </c>
      <c r="M13" s="100">
        <v>2.7615740740740739E-2</v>
      </c>
      <c r="N13" s="101">
        <v>1.7546296296296299E-2</v>
      </c>
      <c r="O13" s="20" t="s">
        <v>215</v>
      </c>
      <c r="P13" s="20" t="s">
        <v>373</v>
      </c>
    </row>
    <row r="14" spans="1:16" x14ac:dyDescent="0.15">
      <c r="A14" s="20" t="s">
        <v>374</v>
      </c>
      <c r="B14" s="20">
        <v>63</v>
      </c>
      <c r="C14" t="s">
        <v>375</v>
      </c>
      <c r="D14" t="s">
        <v>203</v>
      </c>
      <c r="E14" t="s">
        <v>6</v>
      </c>
      <c r="F14" t="s">
        <v>235</v>
      </c>
      <c r="G14" t="s">
        <v>22</v>
      </c>
      <c r="H14" s="20">
        <v>51</v>
      </c>
      <c r="I14" t="s">
        <v>376</v>
      </c>
      <c r="J14" t="s">
        <v>40</v>
      </c>
      <c r="K14" s="100">
        <v>0.33576388888888892</v>
      </c>
      <c r="L14" s="101">
        <v>2.326388888888889E-2</v>
      </c>
      <c r="M14" s="100">
        <v>4.0879629629629627E-2</v>
      </c>
      <c r="N14" s="101">
        <v>1.7615740740740741E-2</v>
      </c>
      <c r="O14" s="20" t="s">
        <v>377</v>
      </c>
      <c r="P14" s="20" t="s">
        <v>160</v>
      </c>
    </row>
    <row r="15" spans="1:16" x14ac:dyDescent="0.15">
      <c r="A15" s="20" t="s">
        <v>381</v>
      </c>
      <c r="B15" s="20">
        <v>24</v>
      </c>
      <c r="C15" t="s">
        <v>382</v>
      </c>
      <c r="D15" t="s">
        <v>203</v>
      </c>
      <c r="F15" t="s">
        <v>235</v>
      </c>
      <c r="G15" t="s">
        <v>22</v>
      </c>
      <c r="H15" s="20">
        <v>25</v>
      </c>
      <c r="I15" t="s">
        <v>383</v>
      </c>
      <c r="K15" s="100">
        <v>0.32500000000000001</v>
      </c>
      <c r="L15" s="101">
        <v>1.2500000000000001E-2</v>
      </c>
      <c r="M15" s="100">
        <v>3.0312499999999999E-2</v>
      </c>
      <c r="N15" s="101">
        <v>1.7812499999999998E-2</v>
      </c>
      <c r="O15" s="20" t="s">
        <v>216</v>
      </c>
      <c r="P15" s="20" t="s">
        <v>384</v>
      </c>
    </row>
    <row r="16" spans="1:16" x14ac:dyDescent="0.15">
      <c r="A16" s="20" t="s">
        <v>385</v>
      </c>
      <c r="B16" s="20">
        <v>61</v>
      </c>
      <c r="C16" t="s">
        <v>137</v>
      </c>
      <c r="D16" t="s">
        <v>203</v>
      </c>
      <c r="E16" t="s">
        <v>6</v>
      </c>
      <c r="F16" t="s">
        <v>235</v>
      </c>
      <c r="G16" t="s">
        <v>22</v>
      </c>
      <c r="H16" s="20">
        <v>45</v>
      </c>
      <c r="I16" t="s">
        <v>24</v>
      </c>
      <c r="J16" t="s">
        <v>40</v>
      </c>
      <c r="K16" s="100">
        <v>0.33298611111111109</v>
      </c>
      <c r="L16" s="101">
        <v>2.0486111111111111E-2</v>
      </c>
      <c r="M16" s="100">
        <v>3.8414351851851852E-2</v>
      </c>
      <c r="N16" s="101">
        <v>1.7928240740740741E-2</v>
      </c>
      <c r="O16" s="20" t="s">
        <v>217</v>
      </c>
      <c r="P16" s="20" t="s">
        <v>386</v>
      </c>
    </row>
    <row r="17" spans="1:16" x14ac:dyDescent="0.15">
      <c r="A17" s="20" t="s">
        <v>387</v>
      </c>
      <c r="B17" s="20">
        <v>39</v>
      </c>
      <c r="C17" t="s">
        <v>388</v>
      </c>
      <c r="D17" t="s">
        <v>218</v>
      </c>
      <c r="F17" t="s">
        <v>235</v>
      </c>
      <c r="G17" t="s">
        <v>22</v>
      </c>
      <c r="H17" s="20">
        <v>49</v>
      </c>
      <c r="I17" t="s">
        <v>389</v>
      </c>
      <c r="J17" t="s">
        <v>40</v>
      </c>
      <c r="K17" s="100">
        <v>0.31979166666666659</v>
      </c>
      <c r="L17" s="101">
        <v>7.2916666666666668E-3</v>
      </c>
      <c r="M17" s="100">
        <v>2.5717592592592591E-2</v>
      </c>
      <c r="N17" s="101">
        <v>1.8425925925925929E-2</v>
      </c>
      <c r="O17" s="20" t="s">
        <v>219</v>
      </c>
      <c r="P17" s="20" t="s">
        <v>390</v>
      </c>
    </row>
    <row r="18" spans="1:16" x14ac:dyDescent="0.15">
      <c r="A18" s="20" t="s">
        <v>391</v>
      </c>
      <c r="B18" s="20">
        <v>34</v>
      </c>
      <c r="C18" t="s">
        <v>392</v>
      </c>
      <c r="D18" t="s">
        <v>81</v>
      </c>
      <c r="F18" t="s">
        <v>235</v>
      </c>
      <c r="G18" t="s">
        <v>22</v>
      </c>
      <c r="H18" s="20">
        <v>47</v>
      </c>
      <c r="I18" t="s">
        <v>393</v>
      </c>
      <c r="K18" s="100">
        <v>0.3215277777777778</v>
      </c>
      <c r="L18" s="101">
        <v>9.0277777777777769E-3</v>
      </c>
      <c r="M18" s="100">
        <v>2.7754629629629629E-2</v>
      </c>
      <c r="N18" s="101">
        <v>1.8726851851851849E-2</v>
      </c>
      <c r="O18" s="20" t="s">
        <v>220</v>
      </c>
      <c r="P18" s="20" t="s">
        <v>394</v>
      </c>
    </row>
    <row r="19" spans="1:16" x14ac:dyDescent="0.15">
      <c r="A19" s="20" t="s">
        <v>395</v>
      </c>
      <c r="B19" s="20">
        <v>33</v>
      </c>
      <c r="C19" t="s">
        <v>396</v>
      </c>
      <c r="D19" t="s">
        <v>63</v>
      </c>
      <c r="F19" t="s">
        <v>235</v>
      </c>
      <c r="G19" t="s">
        <v>22</v>
      </c>
      <c r="H19" s="20">
        <v>44</v>
      </c>
      <c r="I19" t="s">
        <v>397</v>
      </c>
      <c r="K19" s="100">
        <v>0.32187500000000002</v>
      </c>
      <c r="L19" s="101">
        <v>9.3749999999999997E-3</v>
      </c>
      <c r="M19" s="100">
        <v>2.8287037037037041E-2</v>
      </c>
      <c r="N19" s="101">
        <v>1.891203703703704E-2</v>
      </c>
      <c r="O19" s="20" t="s">
        <v>221</v>
      </c>
      <c r="P19" s="20" t="s">
        <v>398</v>
      </c>
    </row>
    <row r="20" spans="1:16" x14ac:dyDescent="0.15">
      <c r="A20" s="20" t="s">
        <v>399</v>
      </c>
      <c r="B20" s="20">
        <v>60</v>
      </c>
      <c r="C20" t="s">
        <v>400</v>
      </c>
      <c r="D20" t="s">
        <v>198</v>
      </c>
      <c r="F20" t="s">
        <v>235</v>
      </c>
      <c r="G20" t="s">
        <v>22</v>
      </c>
      <c r="H20" s="20">
        <v>56</v>
      </c>
      <c r="I20" t="s">
        <v>182</v>
      </c>
      <c r="K20" s="100">
        <v>0.33090277777777782</v>
      </c>
      <c r="L20" s="101">
        <v>1.8402777777777778E-2</v>
      </c>
      <c r="M20" s="100">
        <v>3.7430555555555557E-2</v>
      </c>
      <c r="N20" s="101">
        <v>1.9027777777777779E-2</v>
      </c>
      <c r="O20" s="20" t="s">
        <v>222</v>
      </c>
      <c r="P20" s="20" t="s">
        <v>401</v>
      </c>
    </row>
    <row r="21" spans="1:16" x14ac:dyDescent="0.15">
      <c r="A21" s="20" t="s">
        <v>402</v>
      </c>
      <c r="B21" s="20">
        <v>30</v>
      </c>
      <c r="C21" t="s">
        <v>403</v>
      </c>
      <c r="D21" t="s">
        <v>203</v>
      </c>
      <c r="F21" t="s">
        <v>235</v>
      </c>
      <c r="G21" t="s">
        <v>22</v>
      </c>
      <c r="H21" s="20">
        <v>21</v>
      </c>
      <c r="I21" t="s">
        <v>404</v>
      </c>
      <c r="K21" s="100">
        <v>0.32291666666666669</v>
      </c>
      <c r="L21" s="101">
        <v>1.041666666666667E-2</v>
      </c>
      <c r="M21" s="100">
        <v>2.990740740740741E-2</v>
      </c>
      <c r="N21" s="101">
        <v>1.9490740740740739E-2</v>
      </c>
      <c r="O21" s="20" t="s">
        <v>223</v>
      </c>
      <c r="P21" s="20" t="s">
        <v>405</v>
      </c>
    </row>
    <row r="22" spans="1:16" x14ac:dyDescent="0.15">
      <c r="A22" s="20" t="s">
        <v>406</v>
      </c>
      <c r="B22" s="20">
        <v>52</v>
      </c>
      <c r="C22" t="s">
        <v>186</v>
      </c>
      <c r="D22" t="s">
        <v>81</v>
      </c>
      <c r="F22" t="s">
        <v>235</v>
      </c>
      <c r="G22" t="s">
        <v>22</v>
      </c>
      <c r="H22" s="20">
        <v>54</v>
      </c>
      <c r="I22" t="s">
        <v>163</v>
      </c>
      <c r="K22" s="100">
        <v>0.33020833333333333</v>
      </c>
      <c r="L22" s="101">
        <v>1.7708333333333329E-2</v>
      </c>
      <c r="M22" s="100">
        <v>3.7291666666666667E-2</v>
      </c>
      <c r="N22" s="101">
        <v>1.9583333333333331E-2</v>
      </c>
      <c r="O22" s="20" t="s">
        <v>224</v>
      </c>
      <c r="P22" s="20" t="s">
        <v>407</v>
      </c>
    </row>
    <row r="23" spans="1:16" x14ac:dyDescent="0.15">
      <c r="A23" s="20" t="s">
        <v>408</v>
      </c>
      <c r="B23" s="20">
        <v>37</v>
      </c>
      <c r="C23" t="s">
        <v>309</v>
      </c>
      <c r="D23" t="s">
        <v>203</v>
      </c>
      <c r="F23" t="s">
        <v>235</v>
      </c>
      <c r="G23" t="s">
        <v>22</v>
      </c>
      <c r="H23" s="20">
        <v>45</v>
      </c>
      <c r="I23" t="s">
        <v>168</v>
      </c>
      <c r="K23" s="100">
        <v>0.32048611111111108</v>
      </c>
      <c r="L23" s="101">
        <v>7.9861111111111105E-3</v>
      </c>
      <c r="M23" s="100">
        <v>2.763888888888889E-2</v>
      </c>
      <c r="N23" s="101">
        <v>1.9652777777777779E-2</v>
      </c>
      <c r="O23" s="20" t="s">
        <v>166</v>
      </c>
      <c r="P23" s="20" t="s">
        <v>409</v>
      </c>
    </row>
    <row r="24" spans="1:16" x14ac:dyDescent="0.15">
      <c r="A24" s="20" t="s">
        <v>410</v>
      </c>
      <c r="B24" s="20">
        <v>14</v>
      </c>
      <c r="C24" t="s">
        <v>195</v>
      </c>
      <c r="D24" t="s">
        <v>203</v>
      </c>
      <c r="E24" t="s">
        <v>6</v>
      </c>
      <c r="F24" t="s">
        <v>235</v>
      </c>
      <c r="G24" t="s">
        <v>22</v>
      </c>
      <c r="H24" s="20">
        <v>53</v>
      </c>
      <c r="I24" t="s">
        <v>45</v>
      </c>
      <c r="J24" t="s">
        <v>40</v>
      </c>
      <c r="K24" s="100">
        <v>0.32881944444444439</v>
      </c>
      <c r="L24" s="101">
        <v>1.6319444444444449E-2</v>
      </c>
      <c r="M24" s="100">
        <v>3.5995370370370372E-2</v>
      </c>
      <c r="N24" s="101">
        <v>1.967592592592593E-2</v>
      </c>
      <c r="O24" s="20" t="s">
        <v>225</v>
      </c>
      <c r="P24" s="20" t="s">
        <v>411</v>
      </c>
    </row>
    <row r="25" spans="1:16" x14ac:dyDescent="0.15">
      <c r="A25" s="20" t="s">
        <v>412</v>
      </c>
      <c r="B25" s="20">
        <v>35</v>
      </c>
      <c r="C25" t="s">
        <v>413</v>
      </c>
      <c r="D25" t="s">
        <v>203</v>
      </c>
      <c r="E25" t="s">
        <v>6</v>
      </c>
      <c r="F25" t="s">
        <v>235</v>
      </c>
      <c r="G25" t="s">
        <v>22</v>
      </c>
      <c r="H25" s="20">
        <v>59</v>
      </c>
      <c r="I25" t="s">
        <v>414</v>
      </c>
      <c r="J25" t="s">
        <v>40</v>
      </c>
      <c r="K25" s="100">
        <v>0.32118055555555558</v>
      </c>
      <c r="L25" s="101">
        <v>8.6805555555555559E-3</v>
      </c>
      <c r="M25" s="100">
        <v>2.8912037037037042E-2</v>
      </c>
      <c r="N25" s="101">
        <v>2.0231481481481479E-2</v>
      </c>
      <c r="O25" s="20" t="s">
        <v>226</v>
      </c>
      <c r="P25" s="20" t="s">
        <v>415</v>
      </c>
    </row>
    <row r="26" spans="1:16" x14ac:dyDescent="0.15">
      <c r="A26" s="20" t="s">
        <v>416</v>
      </c>
      <c r="B26" s="20">
        <v>56</v>
      </c>
      <c r="C26" t="s">
        <v>417</v>
      </c>
      <c r="D26" t="s">
        <v>198</v>
      </c>
      <c r="F26" t="s">
        <v>235</v>
      </c>
      <c r="G26" t="s">
        <v>22</v>
      </c>
      <c r="H26" s="20">
        <v>29</v>
      </c>
      <c r="I26" t="s">
        <v>418</v>
      </c>
      <c r="K26" s="100">
        <v>0.32361111111111113</v>
      </c>
      <c r="L26" s="101">
        <v>1.111111111111111E-2</v>
      </c>
      <c r="M26" s="100">
        <v>3.1516203703703713E-2</v>
      </c>
      <c r="N26" s="101">
        <v>2.0405092592592589E-2</v>
      </c>
      <c r="O26" s="20" t="s">
        <v>227</v>
      </c>
      <c r="P26" s="20" t="s">
        <v>419</v>
      </c>
    </row>
    <row r="27" spans="1:16" x14ac:dyDescent="0.15">
      <c r="A27" s="20" t="s">
        <v>420</v>
      </c>
      <c r="B27" s="20">
        <v>25</v>
      </c>
      <c r="C27" t="s">
        <v>421</v>
      </c>
      <c r="D27" t="s">
        <v>228</v>
      </c>
      <c r="F27" t="s">
        <v>235</v>
      </c>
      <c r="G27" t="s">
        <v>22</v>
      </c>
      <c r="H27" s="20">
        <v>26</v>
      </c>
      <c r="I27" t="s">
        <v>422</v>
      </c>
      <c r="K27" s="100">
        <v>0.32465277777777779</v>
      </c>
      <c r="L27" s="101">
        <v>1.215277777777778E-2</v>
      </c>
      <c r="M27" s="100">
        <v>3.2662037037037038E-2</v>
      </c>
      <c r="N27" s="101">
        <v>2.0509259259259258E-2</v>
      </c>
      <c r="O27" s="20" t="s">
        <v>229</v>
      </c>
      <c r="P27" s="20" t="s">
        <v>423</v>
      </c>
    </row>
    <row r="28" spans="1:16" x14ac:dyDescent="0.15">
      <c r="A28" s="20" t="s">
        <v>424</v>
      </c>
      <c r="B28" s="20">
        <v>53</v>
      </c>
      <c r="C28" t="s">
        <v>425</v>
      </c>
      <c r="D28" t="s">
        <v>198</v>
      </c>
      <c r="F28" t="s">
        <v>235</v>
      </c>
      <c r="G28" t="s">
        <v>22</v>
      </c>
      <c r="H28" s="20">
        <v>38</v>
      </c>
      <c r="I28" t="s">
        <v>181</v>
      </c>
      <c r="K28" s="100">
        <v>0.33159722222222221</v>
      </c>
      <c r="L28" s="101">
        <v>1.909722222222222E-2</v>
      </c>
      <c r="M28" s="100">
        <v>3.996527777777778E-2</v>
      </c>
      <c r="N28" s="101">
        <v>2.086805555555556E-2</v>
      </c>
      <c r="O28" s="20" t="s">
        <v>230</v>
      </c>
      <c r="P28" s="20" t="s">
        <v>426</v>
      </c>
    </row>
    <row r="29" spans="1:16" x14ac:dyDescent="0.15">
      <c r="A29" s="20" t="s">
        <v>427</v>
      </c>
      <c r="B29" s="20">
        <v>40</v>
      </c>
      <c r="C29" t="s">
        <v>428</v>
      </c>
      <c r="D29" t="s">
        <v>203</v>
      </c>
      <c r="E29" t="s">
        <v>6</v>
      </c>
      <c r="F29" t="s">
        <v>235</v>
      </c>
      <c r="G29" t="s">
        <v>22</v>
      </c>
      <c r="H29" s="20">
        <v>51</v>
      </c>
      <c r="I29" t="s">
        <v>429</v>
      </c>
      <c r="J29" t="s">
        <v>40</v>
      </c>
      <c r="K29" s="100">
        <v>0.31944444444444442</v>
      </c>
      <c r="L29" s="101">
        <v>6.9444444444444441E-3</v>
      </c>
      <c r="M29" s="100">
        <v>2.8495370370370369E-2</v>
      </c>
      <c r="N29" s="101">
        <v>2.1550925925925921E-2</v>
      </c>
      <c r="O29" s="20" t="s">
        <v>430</v>
      </c>
      <c r="P29" s="20" t="s">
        <v>431</v>
      </c>
    </row>
    <row r="31" spans="1:16" x14ac:dyDescent="0.15">
      <c r="A31" s="20" t="s">
        <v>232</v>
      </c>
      <c r="B31" s="20">
        <v>5</v>
      </c>
      <c r="C31" t="s">
        <v>139</v>
      </c>
      <c r="D31" t="s">
        <v>75</v>
      </c>
      <c r="E31" t="s">
        <v>6</v>
      </c>
      <c r="F31" t="s">
        <v>327</v>
      </c>
      <c r="G31" t="s">
        <v>10</v>
      </c>
      <c r="H31" s="20">
        <v>55</v>
      </c>
      <c r="I31" t="s">
        <v>72</v>
      </c>
      <c r="J31" t="s">
        <v>40</v>
      </c>
      <c r="K31" s="100">
        <v>0.33506944444444442</v>
      </c>
      <c r="L31" s="101">
        <v>2.2569444444444441E-2</v>
      </c>
      <c r="M31" s="101">
        <v>3.9814814814814817E-2</v>
      </c>
      <c r="N31" s="101">
        <v>1.7245370370370369E-2</v>
      </c>
      <c r="O31" s="20"/>
      <c r="P31" s="20" t="s">
        <v>334</v>
      </c>
    </row>
    <row r="32" spans="1:16" x14ac:dyDescent="0.15">
      <c r="A32" s="20" t="s">
        <v>238</v>
      </c>
      <c r="B32" s="20">
        <v>64</v>
      </c>
      <c r="C32" t="s">
        <v>335</v>
      </c>
      <c r="D32" t="s">
        <v>198</v>
      </c>
      <c r="F32" t="s">
        <v>327</v>
      </c>
      <c r="G32" t="s">
        <v>10</v>
      </c>
      <c r="H32" s="20">
        <v>22</v>
      </c>
      <c r="I32" t="s">
        <v>154</v>
      </c>
      <c r="K32" s="100">
        <v>0.32951388888888888</v>
      </c>
      <c r="L32" s="101">
        <v>1.7013888888888891E-2</v>
      </c>
      <c r="M32" s="101">
        <v>3.5393518518518519E-2</v>
      </c>
      <c r="N32" s="101">
        <v>1.8379629629629631E-2</v>
      </c>
      <c r="O32" s="20" t="s">
        <v>180</v>
      </c>
      <c r="P32" s="20" t="s">
        <v>336</v>
      </c>
    </row>
    <row r="33" spans="1:16" x14ac:dyDescent="0.15">
      <c r="A33" s="20" t="s">
        <v>243</v>
      </c>
      <c r="B33" s="20">
        <v>18</v>
      </c>
      <c r="C33" t="s">
        <v>187</v>
      </c>
      <c r="D33" t="s">
        <v>203</v>
      </c>
      <c r="F33" t="s">
        <v>327</v>
      </c>
      <c r="G33" t="s">
        <v>10</v>
      </c>
      <c r="H33" s="20">
        <v>41</v>
      </c>
      <c r="I33" t="s">
        <v>156</v>
      </c>
      <c r="K33" s="100">
        <v>0.32708333333333328</v>
      </c>
      <c r="L33" s="101">
        <v>1.458333333333333E-2</v>
      </c>
      <c r="M33" s="101">
        <v>3.4328703703703702E-2</v>
      </c>
      <c r="N33" s="101">
        <v>1.9745370370370371E-2</v>
      </c>
      <c r="O33" s="20" t="s">
        <v>337</v>
      </c>
      <c r="P33" s="20" t="s">
        <v>338</v>
      </c>
    </row>
    <row r="34" spans="1:16" x14ac:dyDescent="0.15">
      <c r="A34" s="20" t="s">
        <v>249</v>
      </c>
      <c r="B34" s="20">
        <v>55</v>
      </c>
      <c r="C34" t="s">
        <v>140</v>
      </c>
      <c r="D34" t="s">
        <v>203</v>
      </c>
      <c r="F34" t="s">
        <v>327</v>
      </c>
      <c r="G34" t="s">
        <v>10</v>
      </c>
      <c r="H34" s="20">
        <v>55</v>
      </c>
      <c r="I34" t="s">
        <v>83</v>
      </c>
      <c r="K34" s="100">
        <v>0.32673611111111112</v>
      </c>
      <c r="L34" s="101">
        <v>1.4236111111111111E-2</v>
      </c>
      <c r="M34" s="101">
        <v>3.4502314814814812E-2</v>
      </c>
      <c r="N34" s="101">
        <v>2.0266203703703699E-2</v>
      </c>
      <c r="O34" s="20" t="s">
        <v>339</v>
      </c>
      <c r="P34" s="20" t="s">
        <v>340</v>
      </c>
    </row>
    <row r="35" spans="1:16" x14ac:dyDescent="0.15">
      <c r="A35" s="20" t="s">
        <v>259</v>
      </c>
      <c r="B35" s="20">
        <v>36</v>
      </c>
      <c r="C35" t="s">
        <v>196</v>
      </c>
      <c r="D35" t="s">
        <v>203</v>
      </c>
      <c r="E35" t="s">
        <v>6</v>
      </c>
      <c r="F35" t="s">
        <v>327</v>
      </c>
      <c r="G35" t="s">
        <v>10</v>
      </c>
      <c r="H35" s="20">
        <v>66</v>
      </c>
      <c r="I35" t="s">
        <v>175</v>
      </c>
      <c r="J35" t="s">
        <v>40</v>
      </c>
      <c r="K35" s="100">
        <v>0.32083333333333341</v>
      </c>
      <c r="L35" s="101">
        <v>8.3333333333333332E-3</v>
      </c>
      <c r="M35" s="101">
        <v>3.0717592592592591E-2</v>
      </c>
      <c r="N35" s="101">
        <v>2.238425925925926E-2</v>
      </c>
      <c r="O35" s="20" t="s">
        <v>344</v>
      </c>
      <c r="P35" s="20" t="s">
        <v>345</v>
      </c>
    </row>
    <row r="36" spans="1:16" x14ac:dyDescent="0.15">
      <c r="A36" s="20" t="s">
        <v>264</v>
      </c>
      <c r="B36" s="20">
        <v>23</v>
      </c>
      <c r="C36" t="s">
        <v>188</v>
      </c>
      <c r="D36" t="s">
        <v>203</v>
      </c>
      <c r="E36" t="s">
        <v>6</v>
      </c>
      <c r="F36" t="s">
        <v>327</v>
      </c>
      <c r="G36" t="s">
        <v>10</v>
      </c>
      <c r="H36" s="20">
        <v>44</v>
      </c>
      <c r="I36" t="s">
        <v>173</v>
      </c>
      <c r="K36" s="100">
        <v>0.32534722222222218</v>
      </c>
      <c r="L36" s="101">
        <v>1.284722222222222E-2</v>
      </c>
      <c r="M36" s="101">
        <v>3.5381944444444452E-2</v>
      </c>
      <c r="N36" s="101">
        <v>2.253472222222222E-2</v>
      </c>
      <c r="O36" s="20" t="s">
        <v>346</v>
      </c>
      <c r="P36" s="20" t="s">
        <v>347</v>
      </c>
    </row>
    <row r="37" spans="1:16" x14ac:dyDescent="0.15">
      <c r="A37" s="20" t="s">
        <v>269</v>
      </c>
      <c r="B37" s="20">
        <v>41</v>
      </c>
      <c r="C37" t="s">
        <v>189</v>
      </c>
      <c r="D37" t="s">
        <v>203</v>
      </c>
      <c r="E37" t="s">
        <v>6</v>
      </c>
      <c r="F37" t="s">
        <v>327</v>
      </c>
      <c r="G37" t="s">
        <v>10</v>
      </c>
      <c r="H37" s="20">
        <v>48</v>
      </c>
      <c r="I37" t="s">
        <v>21</v>
      </c>
      <c r="J37" t="s">
        <v>40</v>
      </c>
      <c r="K37" s="100">
        <v>0.3190972222222222</v>
      </c>
      <c r="L37" s="101">
        <v>6.5972222222222222E-3</v>
      </c>
      <c r="M37" s="101">
        <v>2.9618055555555561E-2</v>
      </c>
      <c r="N37" s="101">
        <v>2.3020833333333331E-2</v>
      </c>
      <c r="O37" s="20" t="s">
        <v>348</v>
      </c>
      <c r="P37" s="20" t="s">
        <v>349</v>
      </c>
    </row>
    <row r="38" spans="1:16" x14ac:dyDescent="0.15">
      <c r="A38" s="20"/>
      <c r="B38" s="20"/>
      <c r="H38" s="20"/>
      <c r="K38" s="100"/>
      <c r="L38" s="101"/>
      <c r="M38" s="101"/>
      <c r="N38" s="101"/>
      <c r="O38" s="20"/>
      <c r="P38" s="20"/>
    </row>
    <row r="39" spans="1:16" x14ac:dyDescent="0.15">
      <c r="A39" s="20" t="s">
        <v>264</v>
      </c>
      <c r="B39" s="20">
        <v>27</v>
      </c>
      <c r="C39" t="s">
        <v>314</v>
      </c>
      <c r="D39" t="s">
        <v>206</v>
      </c>
      <c r="F39" t="s">
        <v>311</v>
      </c>
      <c r="G39" t="s">
        <v>22</v>
      </c>
      <c r="H39" s="20">
        <v>28</v>
      </c>
      <c r="I39" t="s">
        <v>315</v>
      </c>
      <c r="K39" s="100">
        <v>0.32395833333333329</v>
      </c>
      <c r="L39" s="101">
        <v>1.1458333333333331E-2</v>
      </c>
      <c r="M39" s="100">
        <v>2.854166666666667E-2</v>
      </c>
      <c r="N39" s="101">
        <v>1.7083333333333329E-2</v>
      </c>
      <c r="O39" s="20" t="s">
        <v>207</v>
      </c>
      <c r="P39" s="20" t="s">
        <v>359</v>
      </c>
    </row>
    <row r="40" spans="1:16" x14ac:dyDescent="0.15">
      <c r="A40" s="20" t="s">
        <v>294</v>
      </c>
      <c r="B40" s="20">
        <v>26</v>
      </c>
      <c r="C40" t="s">
        <v>310</v>
      </c>
      <c r="D40" t="s">
        <v>198</v>
      </c>
      <c r="F40" t="s">
        <v>311</v>
      </c>
      <c r="G40" t="s">
        <v>22</v>
      </c>
      <c r="H40" s="20">
        <v>28</v>
      </c>
      <c r="I40" t="s">
        <v>312</v>
      </c>
      <c r="K40" s="100">
        <v>0.32430555555555562</v>
      </c>
      <c r="L40" s="101">
        <v>1.180555555555556E-2</v>
      </c>
      <c r="M40" s="100">
        <v>2.9189814814814811E-2</v>
      </c>
      <c r="N40" s="101">
        <v>1.7384259259259259E-2</v>
      </c>
      <c r="O40" s="20" t="s">
        <v>128</v>
      </c>
      <c r="P40" s="20" t="s">
        <v>370</v>
      </c>
    </row>
    <row r="41" spans="1:16" x14ac:dyDescent="0.15">
      <c r="A41" s="20" t="s">
        <v>378</v>
      </c>
      <c r="B41" s="20">
        <v>20</v>
      </c>
      <c r="C41" t="s">
        <v>379</v>
      </c>
      <c r="D41" t="s">
        <v>200</v>
      </c>
      <c r="F41" t="s">
        <v>311</v>
      </c>
      <c r="G41" t="s">
        <v>22</v>
      </c>
      <c r="H41" s="20">
        <v>36</v>
      </c>
      <c r="I41" t="s">
        <v>165</v>
      </c>
      <c r="K41" s="100">
        <v>0.3263888888888889</v>
      </c>
      <c r="L41" s="101">
        <v>1.388888888888889E-2</v>
      </c>
      <c r="M41" s="100">
        <v>3.1550925925925927E-2</v>
      </c>
      <c r="N41" s="101">
        <v>1.7662037037037039E-2</v>
      </c>
      <c r="O41" s="20" t="s">
        <v>161</v>
      </c>
      <c r="P41" s="20" t="s">
        <v>380</v>
      </c>
    </row>
    <row r="42" spans="1:16" x14ac:dyDescent="0.15">
      <c r="A42" s="20" t="s">
        <v>432</v>
      </c>
      <c r="B42" s="20">
        <v>21</v>
      </c>
      <c r="C42" t="s">
        <v>433</v>
      </c>
      <c r="D42" t="s">
        <v>203</v>
      </c>
      <c r="F42" t="s">
        <v>311</v>
      </c>
      <c r="G42" t="s">
        <v>22</v>
      </c>
      <c r="H42" s="20">
        <v>27</v>
      </c>
      <c r="I42" t="s">
        <v>434</v>
      </c>
      <c r="K42" s="100">
        <v>0.32604166666666667</v>
      </c>
      <c r="L42" s="101">
        <v>1.3541666666666671E-2</v>
      </c>
      <c r="M42" s="100">
        <v>3.6435185185185189E-2</v>
      </c>
      <c r="N42" s="101">
        <v>2.2893518518518521E-2</v>
      </c>
      <c r="O42" s="20" t="s">
        <v>231</v>
      </c>
      <c r="P42" s="20" t="s">
        <v>435</v>
      </c>
    </row>
    <row r="43" spans="1:16" x14ac:dyDescent="0.15">
      <c r="A43" s="20"/>
      <c r="B43" s="20"/>
      <c r="H43" s="20"/>
      <c r="K43" s="100"/>
      <c r="L43" s="101"/>
      <c r="M43" s="100"/>
      <c r="N43" s="101"/>
      <c r="O43" s="20"/>
      <c r="P43" s="20"/>
    </row>
    <row r="44" spans="1:16" x14ac:dyDescent="0.15">
      <c r="A44" s="20" t="s">
        <v>255</v>
      </c>
      <c r="B44" s="20">
        <v>43</v>
      </c>
      <c r="C44" t="s">
        <v>341</v>
      </c>
      <c r="D44" t="s">
        <v>203</v>
      </c>
      <c r="E44" t="s">
        <v>6</v>
      </c>
      <c r="F44" t="s">
        <v>329</v>
      </c>
      <c r="G44" t="s">
        <v>10</v>
      </c>
      <c r="H44" s="20">
        <v>40</v>
      </c>
      <c r="I44" t="s">
        <v>342</v>
      </c>
      <c r="J44" t="s">
        <v>40</v>
      </c>
      <c r="K44" s="100">
        <v>0.31840277777777781</v>
      </c>
      <c r="L44" s="101">
        <v>5.9027777777777776E-3</v>
      </c>
      <c r="M44" s="101">
        <v>2.6400462962962959E-2</v>
      </c>
      <c r="N44" s="101">
        <v>2.0497685185185181E-2</v>
      </c>
      <c r="O44" s="20" t="s">
        <v>162</v>
      </c>
      <c r="P44" s="20" t="s">
        <v>343</v>
      </c>
    </row>
    <row r="45" spans="1:16" x14ac:dyDescent="0.15">
      <c r="A45" s="20" t="s">
        <v>273</v>
      </c>
      <c r="B45" s="20">
        <v>38</v>
      </c>
      <c r="C45" t="s">
        <v>328</v>
      </c>
      <c r="D45" t="s">
        <v>319</v>
      </c>
      <c r="F45" t="s">
        <v>329</v>
      </c>
      <c r="G45" t="s">
        <v>10</v>
      </c>
      <c r="H45" s="20">
        <v>43</v>
      </c>
      <c r="I45" t="s">
        <v>331</v>
      </c>
      <c r="K45" s="100">
        <v>0.32013888888888892</v>
      </c>
      <c r="L45" s="101">
        <v>7.6388888888888886E-3</v>
      </c>
      <c r="M45" s="101">
        <v>3.1203703703703699E-2</v>
      </c>
      <c r="N45" s="101">
        <v>2.356481481481482E-2</v>
      </c>
      <c r="O45" s="20" t="s">
        <v>350</v>
      </c>
      <c r="P45" s="20" t="s">
        <v>351</v>
      </c>
    </row>
    <row r="46" spans="1:16" x14ac:dyDescent="0.15">
      <c r="A46" s="20" t="s">
        <v>279</v>
      </c>
      <c r="B46" s="20">
        <v>42</v>
      </c>
      <c r="C46" t="s">
        <v>193</v>
      </c>
      <c r="D46" t="s">
        <v>203</v>
      </c>
      <c r="E46" t="s">
        <v>6</v>
      </c>
      <c r="F46" t="s">
        <v>329</v>
      </c>
      <c r="G46" t="s">
        <v>10</v>
      </c>
      <c r="H46" s="20">
        <v>45</v>
      </c>
      <c r="I46" t="s">
        <v>49</v>
      </c>
      <c r="J46" t="s">
        <v>40</v>
      </c>
      <c r="K46" s="100">
        <v>0.31874999999999998</v>
      </c>
      <c r="L46" s="101">
        <v>6.2500000000000003E-3</v>
      </c>
      <c r="M46" s="101">
        <v>3.0023148148148149E-2</v>
      </c>
      <c r="N46" s="101">
        <v>2.3773148148148151E-2</v>
      </c>
      <c r="O46" s="20" t="s">
        <v>352</v>
      </c>
      <c r="P46" s="20" t="s">
        <v>353</v>
      </c>
    </row>
    <row r="48" spans="1:16" x14ac:dyDescent="0.15">
      <c r="A48" s="55"/>
      <c r="B48" s="20"/>
      <c r="H48" s="20"/>
      <c r="L48" s="20"/>
      <c r="M48" s="20"/>
      <c r="N48" s="20"/>
      <c r="O48" s="20"/>
      <c r="P48" s="20"/>
    </row>
    <row r="49" spans="1:16" x14ac:dyDescent="0.15">
      <c r="A49" s="55"/>
      <c r="B49" s="20"/>
      <c r="H49" s="20"/>
      <c r="L49" s="20"/>
      <c r="M49" s="20"/>
      <c r="N49" s="20"/>
      <c r="O49" s="20"/>
      <c r="P49" s="20"/>
    </row>
    <row r="50" spans="1:16" x14ac:dyDescent="0.15">
      <c r="A50" s="55"/>
      <c r="B50" s="20"/>
      <c r="H50" s="20"/>
      <c r="L50" s="20"/>
      <c r="M50" s="20"/>
      <c r="N50" s="20"/>
      <c r="O50" s="20"/>
      <c r="P50" s="20"/>
    </row>
    <row r="51" spans="1:16" x14ac:dyDescent="0.15">
      <c r="A51" s="55"/>
      <c r="B51" s="20"/>
      <c r="H51" s="20"/>
      <c r="L51" s="20"/>
      <c r="M51" s="20"/>
      <c r="N51" s="20"/>
      <c r="O51" s="20"/>
      <c r="P51" s="20"/>
    </row>
    <row r="52" spans="1:16" x14ac:dyDescent="0.15">
      <c r="A52" s="55"/>
      <c r="B52" s="20"/>
      <c r="H52" s="20"/>
      <c r="L52" s="20"/>
      <c r="M52" s="20"/>
      <c r="N52" s="20"/>
      <c r="O52" s="20"/>
      <c r="P52" s="20"/>
    </row>
    <row r="53" spans="1:16" x14ac:dyDescent="0.15">
      <c r="A53" s="55"/>
      <c r="B53" s="20"/>
      <c r="H53" s="20"/>
      <c r="L53" s="20"/>
      <c r="M53" s="20"/>
      <c r="N53" s="20"/>
      <c r="O53" s="20"/>
      <c r="P53" s="20"/>
    </row>
    <row r="54" spans="1:16" x14ac:dyDescent="0.15">
      <c r="A54" s="55"/>
      <c r="B54" s="20"/>
      <c r="H54" s="20"/>
      <c r="L54" s="20"/>
      <c r="M54" s="20"/>
      <c r="N54" s="20"/>
      <c r="O54" s="20"/>
      <c r="P54" s="20"/>
    </row>
    <row r="55" spans="1:16" x14ac:dyDescent="0.15">
      <c r="A55" s="55"/>
      <c r="B55" s="20"/>
      <c r="H55" s="20"/>
      <c r="L55" s="20"/>
      <c r="M55" s="20"/>
      <c r="N55" s="20"/>
      <c r="O55" s="20"/>
      <c r="P55" s="20"/>
    </row>
    <row r="56" spans="1:16" x14ac:dyDescent="0.15">
      <c r="A56" s="55"/>
      <c r="B56" s="20"/>
      <c r="H56" s="20"/>
      <c r="L56" s="20"/>
      <c r="M56" s="20"/>
      <c r="N56" s="20"/>
      <c r="O56" s="20"/>
      <c r="P56" s="20"/>
    </row>
    <row r="57" spans="1:16" x14ac:dyDescent="0.15">
      <c r="A57" s="55"/>
      <c r="B57" s="20"/>
      <c r="H57" s="20"/>
      <c r="L57" s="20"/>
      <c r="M57" s="20"/>
      <c r="N57" s="20"/>
      <c r="O57" s="20"/>
      <c r="P57" s="20"/>
    </row>
    <row r="58" spans="1:16" x14ac:dyDescent="0.15">
      <c r="A58" s="55"/>
      <c r="B58" s="20"/>
      <c r="H58" s="20"/>
      <c r="L58" s="20"/>
      <c r="M58" s="20"/>
      <c r="N58" s="20"/>
      <c r="O58" s="20"/>
      <c r="P58" s="20"/>
    </row>
    <row r="59" spans="1:16" x14ac:dyDescent="0.15">
      <c r="A59" s="55"/>
      <c r="B59" s="20"/>
      <c r="H59" s="20"/>
      <c r="L59" s="20"/>
      <c r="M59" s="20"/>
      <c r="N59" s="20"/>
      <c r="O59" s="20"/>
      <c r="P59" s="20"/>
    </row>
    <row r="60" spans="1:16" x14ac:dyDescent="0.15">
      <c r="A60" s="55"/>
      <c r="B60" s="20"/>
      <c r="H60" s="20"/>
      <c r="L60" s="20"/>
      <c r="M60" s="20"/>
      <c r="N60" s="20"/>
      <c r="O60" s="20"/>
      <c r="P60" s="20"/>
    </row>
    <row r="61" spans="1:16" x14ac:dyDescent="0.15">
      <c r="A61" s="55"/>
      <c r="B61" s="20"/>
      <c r="H61" s="20"/>
      <c r="L61" s="20"/>
      <c r="M61" s="20"/>
      <c r="N61" s="20"/>
      <c r="O61" s="20"/>
      <c r="P61" s="20"/>
    </row>
    <row r="62" spans="1:16" x14ac:dyDescent="0.15">
      <c r="A62" s="55"/>
      <c r="B62" s="20"/>
      <c r="H62" s="20"/>
      <c r="L62" s="20"/>
      <c r="M62" s="20"/>
      <c r="N62" s="20"/>
      <c r="O62" s="20"/>
      <c r="P62" s="20"/>
    </row>
    <row r="63" spans="1:16" x14ac:dyDescent="0.15">
      <c r="A63" s="55"/>
      <c r="B63" s="20"/>
      <c r="H63" s="20"/>
      <c r="L63" s="20"/>
      <c r="M63" s="20"/>
      <c r="N63" s="20"/>
      <c r="O63" s="20"/>
      <c r="P63" s="20"/>
    </row>
    <row r="64" spans="1:16" x14ac:dyDescent="0.15">
      <c r="A64" s="55"/>
      <c r="B64" s="20"/>
      <c r="H64" s="20"/>
      <c r="L64" s="20"/>
      <c r="M64" s="20"/>
      <c r="N64" s="20"/>
      <c r="O64" s="20"/>
      <c r="P64" s="20"/>
    </row>
    <row r="65" spans="1:16" x14ac:dyDescent="0.15">
      <c r="A65" s="56"/>
      <c r="B65" s="56"/>
      <c r="C65" s="57"/>
      <c r="D65" s="57"/>
      <c r="E65" s="57"/>
      <c r="F65" s="57"/>
      <c r="G65" s="57"/>
      <c r="H65" s="56"/>
      <c r="I65" s="57"/>
      <c r="J65" s="57"/>
      <c r="K65" s="57"/>
      <c r="L65" s="56"/>
      <c r="M65" s="56"/>
      <c r="N65" s="56"/>
      <c r="O65" s="56"/>
      <c r="P65" s="56"/>
    </row>
    <row r="66" spans="1:16" x14ac:dyDescent="0.15">
      <c r="A66" s="56"/>
      <c r="B66" s="56"/>
      <c r="C66" s="57"/>
      <c r="D66" s="57"/>
      <c r="E66" s="57"/>
      <c r="F66" s="57"/>
      <c r="G66" s="57"/>
      <c r="H66" s="56"/>
      <c r="I66" s="57"/>
      <c r="J66" s="57"/>
      <c r="K66" s="57"/>
      <c r="L66" s="56"/>
      <c r="M66" s="56"/>
      <c r="N66" s="56"/>
      <c r="O66" s="56"/>
      <c r="P66" s="56"/>
    </row>
    <row r="67" spans="1:16" x14ac:dyDescent="0.15">
      <c r="A67" s="56"/>
      <c r="B67" s="56"/>
      <c r="C67" s="57"/>
      <c r="D67" s="57"/>
      <c r="E67" s="57"/>
      <c r="F67" s="57"/>
      <c r="G67" s="57"/>
      <c r="H67" s="56"/>
      <c r="I67" s="57"/>
      <c r="J67" s="57"/>
      <c r="K67" s="57"/>
      <c r="L67" s="56"/>
      <c r="M67" s="56"/>
      <c r="N67" s="56"/>
      <c r="O67" s="56"/>
      <c r="P67" s="56"/>
    </row>
    <row r="68" spans="1:16" x14ac:dyDescent="0.15">
      <c r="A68" s="56"/>
      <c r="B68" s="56"/>
      <c r="C68" s="57"/>
      <c r="D68" s="57"/>
      <c r="E68" s="57"/>
      <c r="F68" s="57"/>
      <c r="G68" s="57"/>
      <c r="H68" s="56"/>
      <c r="I68" s="57"/>
      <c r="J68" s="57"/>
      <c r="K68" s="57"/>
      <c r="L68" s="56"/>
      <c r="M68" s="56"/>
      <c r="N68" s="56"/>
      <c r="O68" s="56"/>
      <c r="P68" s="56"/>
    </row>
    <row r="69" spans="1:16" x14ac:dyDescent="0.15">
      <c r="A69" s="56"/>
      <c r="B69" s="56"/>
      <c r="C69" s="57"/>
      <c r="D69" s="57"/>
      <c r="E69" s="57"/>
      <c r="F69" s="57"/>
      <c r="G69" s="57"/>
      <c r="H69" s="56"/>
      <c r="I69" s="57"/>
      <c r="J69" s="57"/>
      <c r="K69" s="57"/>
      <c r="L69" s="56"/>
      <c r="M69" s="56"/>
      <c r="N69" s="56"/>
      <c r="O69" s="56"/>
      <c r="P69" s="56"/>
    </row>
    <row r="70" spans="1:16" x14ac:dyDescent="0.15">
      <c r="A70" s="56"/>
      <c r="B70" s="56"/>
      <c r="C70" s="57"/>
      <c r="D70" s="57"/>
      <c r="E70" s="57"/>
      <c r="F70" s="57"/>
      <c r="G70" s="57"/>
      <c r="H70" s="56"/>
      <c r="I70" s="57"/>
      <c r="J70" s="57"/>
      <c r="K70" s="57"/>
      <c r="L70" s="56"/>
      <c r="M70" s="56"/>
      <c r="N70" s="56"/>
      <c r="O70" s="56"/>
      <c r="P70" s="56"/>
    </row>
    <row r="71" spans="1:16" x14ac:dyDescent="0.15">
      <c r="A71" s="56"/>
      <c r="B71" s="56"/>
      <c r="C71" s="57"/>
      <c r="D71" s="57"/>
      <c r="E71" s="57"/>
      <c r="F71" s="57"/>
      <c r="G71" s="57"/>
      <c r="H71" s="56"/>
      <c r="I71" s="57"/>
      <c r="J71" s="57"/>
      <c r="K71" s="57"/>
      <c r="L71" s="56"/>
      <c r="M71" s="56"/>
      <c r="N71" s="56"/>
      <c r="O71" s="56"/>
      <c r="P71" s="56"/>
    </row>
    <row r="72" spans="1:16" x14ac:dyDescent="0.15">
      <c r="A72" s="56"/>
      <c r="B72" s="56"/>
      <c r="C72" s="57"/>
      <c r="D72" s="57"/>
      <c r="E72" s="57"/>
      <c r="F72" s="57"/>
      <c r="G72" s="57"/>
      <c r="H72" s="56"/>
      <c r="I72" s="57"/>
      <c r="J72" s="57"/>
      <c r="K72" s="57"/>
      <c r="L72" s="56"/>
      <c r="M72" s="56"/>
      <c r="N72" s="56"/>
      <c r="O72" s="56"/>
      <c r="P72" s="56"/>
    </row>
    <row r="73" spans="1:16" x14ac:dyDescent="0.15">
      <c r="A73" s="56"/>
      <c r="B73" s="56"/>
      <c r="C73" s="57"/>
      <c r="D73" s="57"/>
      <c r="E73" s="57"/>
      <c r="F73" s="57"/>
      <c r="G73" s="57"/>
      <c r="H73" s="56"/>
      <c r="I73" s="57"/>
      <c r="J73" s="57"/>
      <c r="K73" s="57"/>
      <c r="L73" s="56"/>
      <c r="M73" s="56"/>
      <c r="N73" s="56"/>
      <c r="O73" s="56"/>
      <c r="P73" s="56"/>
    </row>
    <row r="74" spans="1:16" x14ac:dyDescent="0.15">
      <c r="A74" s="56"/>
      <c r="B74" s="56"/>
      <c r="C74" s="57"/>
      <c r="D74" s="57"/>
      <c r="E74" s="57"/>
      <c r="F74" s="57"/>
      <c r="G74" s="57"/>
      <c r="H74" s="56"/>
      <c r="I74" s="57"/>
      <c r="J74" s="57"/>
      <c r="K74" s="57"/>
      <c r="L74" s="56"/>
      <c r="M74" s="56"/>
      <c r="N74" s="56"/>
      <c r="O74" s="56"/>
      <c r="P74" s="56"/>
    </row>
    <row r="75" spans="1:16" x14ac:dyDescent="0.15">
      <c r="A75" s="56"/>
      <c r="B75" s="56"/>
      <c r="C75" s="57"/>
      <c r="D75" s="57"/>
      <c r="E75" s="57"/>
      <c r="F75" s="57"/>
      <c r="G75" s="57"/>
      <c r="H75" s="56"/>
      <c r="I75" s="57"/>
      <c r="J75" s="57"/>
      <c r="K75" s="57"/>
      <c r="L75" s="56"/>
      <c r="M75" s="56"/>
      <c r="N75" s="56"/>
      <c r="O75" s="56"/>
      <c r="P75" s="56"/>
    </row>
    <row r="76" spans="1:16" x14ac:dyDescent="0.15">
      <c r="A76" s="56"/>
      <c r="B76" s="56"/>
      <c r="C76" s="57"/>
      <c r="D76" s="57"/>
      <c r="E76" s="57"/>
      <c r="F76" s="57"/>
      <c r="G76" s="57"/>
      <c r="H76" s="56"/>
      <c r="I76" s="57"/>
      <c r="J76" s="57"/>
      <c r="K76" s="57"/>
      <c r="L76" s="56"/>
      <c r="M76" s="56"/>
      <c r="N76" s="56"/>
      <c r="O76" s="56"/>
      <c r="P76" s="56"/>
    </row>
    <row r="77" spans="1:16" x14ac:dyDescent="0.15">
      <c r="A77" s="56"/>
      <c r="B77" s="56"/>
      <c r="C77" s="57"/>
      <c r="D77" s="57"/>
      <c r="E77" s="57"/>
      <c r="F77" s="57"/>
      <c r="G77" s="57"/>
      <c r="H77" s="56"/>
      <c r="I77" s="57"/>
      <c r="J77" s="57"/>
      <c r="K77" s="57"/>
      <c r="L77" s="56"/>
      <c r="M77" s="56"/>
      <c r="N77" s="56"/>
      <c r="O77" s="56"/>
      <c r="P77" s="56"/>
    </row>
    <row r="78" spans="1:16" x14ac:dyDescent="0.15">
      <c r="A78" s="56"/>
      <c r="B78" s="56"/>
      <c r="C78" s="57"/>
      <c r="D78" s="57"/>
      <c r="E78" s="57"/>
      <c r="F78" s="57"/>
      <c r="G78" s="57"/>
      <c r="H78" s="56"/>
      <c r="I78" s="57"/>
      <c r="J78" s="57"/>
      <c r="K78" s="57"/>
      <c r="L78" s="56"/>
      <c r="M78" s="56"/>
      <c r="N78" s="56"/>
      <c r="O78" s="56"/>
      <c r="P78" s="56"/>
    </row>
    <row r="79" spans="1:16" x14ac:dyDescent="0.15">
      <c r="A79" s="56"/>
      <c r="B79" s="56"/>
      <c r="C79" s="57"/>
      <c r="D79" s="57"/>
      <c r="E79" s="57"/>
      <c r="F79" s="57"/>
      <c r="G79" s="57"/>
      <c r="H79" s="56"/>
      <c r="I79" s="57"/>
      <c r="J79" s="57"/>
      <c r="K79" s="57"/>
      <c r="L79" s="56"/>
      <c r="M79" s="56"/>
      <c r="N79" s="56"/>
      <c r="O79" s="56"/>
      <c r="P79" s="56"/>
    </row>
    <row r="80" spans="1:16" x14ac:dyDescent="0.15">
      <c r="A80" s="20"/>
      <c r="B80" s="20"/>
      <c r="H80" s="20"/>
      <c r="L80" s="20"/>
      <c r="M80" s="20"/>
      <c r="N80" s="20"/>
      <c r="O80" s="20"/>
      <c r="P80" s="20"/>
    </row>
  </sheetData>
  <pageMargins left="0.7" right="0.7" top="0.75" bottom="0.75" header="0.3" footer="0.3"/>
  <pageSetup paperSize="9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71E05-2F2A-A443-9109-BA2AD005A9C3}">
  <dimension ref="A1:L29"/>
  <sheetViews>
    <sheetView workbookViewId="0">
      <selection activeCell="A2" sqref="A2"/>
    </sheetView>
  </sheetViews>
  <sheetFormatPr baseColWidth="10" defaultRowHeight="13" x14ac:dyDescent="0.15"/>
  <cols>
    <col min="1" max="1" width="12.83203125" bestFit="1" customWidth="1"/>
  </cols>
  <sheetData>
    <row r="1" spans="1:12" ht="15" thickBot="1" x14ac:dyDescent="0.2">
      <c r="A1" s="6" t="s">
        <v>28</v>
      </c>
      <c r="B1" s="8" t="s">
        <v>1</v>
      </c>
      <c r="C1" s="5" t="s">
        <v>29</v>
      </c>
      <c r="D1" s="5" t="s">
        <v>30</v>
      </c>
      <c r="E1" s="5" t="s">
        <v>9</v>
      </c>
      <c r="F1" s="5" t="s">
        <v>8</v>
      </c>
      <c r="G1" s="9" t="s">
        <v>15</v>
      </c>
      <c r="H1" s="10" t="s">
        <v>31</v>
      </c>
      <c r="I1" s="11" t="s">
        <v>32</v>
      </c>
      <c r="J1" s="11" t="s">
        <v>33</v>
      </c>
      <c r="K1" s="12" t="s">
        <v>34</v>
      </c>
      <c r="L1" s="13" t="s">
        <v>35</v>
      </c>
    </row>
    <row r="2" spans="1:12" x14ac:dyDescent="0.15">
      <c r="A2" s="6" t="str">
        <f>IF(ISNUMBER('Race 5'!A16),'Race 5'!A16,"")</f>
        <v/>
      </c>
      <c r="B2" s="8" t="str">
        <f>IF(ISNUMBER('Race 5'!A16),'Race 5'!B16,"")</f>
        <v/>
      </c>
      <c r="C2" s="5" t="str">
        <f>IF(ISNUMBER('Race 5'!A16),'Race 1'!C51&amp;" "&amp;'Race 5'!D16,"")</f>
        <v/>
      </c>
      <c r="D2" s="5" t="str">
        <f>IF(ISNUMBER('Race 5'!A16),'Race 5'!G16,"")</f>
        <v/>
      </c>
      <c r="E2" s="5" t="str">
        <f>IF(ISNUMBER('Race 5'!A16),'Race 5'!I16,"")</f>
        <v/>
      </c>
      <c r="F2" s="5" t="str">
        <f>IF(ISNUMBER('Race 5'!A16),'Race 5'!H16,"")</f>
        <v/>
      </c>
      <c r="G2" s="9" t="str">
        <f>IF(ISNUMBER('Race 5'!A16),'Race 5'!O16/60,"")</f>
        <v/>
      </c>
      <c r="H2" s="14" t="str">
        <f>IF(A2="","",IF(E2="Men",VLOOKUP(F2,'Time trial standards'!A$4:B$83,2,FALSE),VLOOKUP(F2,'Time trial standards'!A$4:C$83,3,FALSE)))</f>
        <v/>
      </c>
      <c r="I2" s="11" t="str">
        <f t="shared" ref="I2:I29" si="0">IF(G2="","",IF(G2-H2&gt;0,G2-H2,""))</f>
        <v/>
      </c>
      <c r="J2" s="11" t="str">
        <f t="shared" ref="J2:J29" si="1">IF(G2="","",IF(G2-H2&gt;0,"",H2-G2))</f>
        <v/>
      </c>
      <c r="K2" s="15" t="str">
        <f t="shared" ref="K2:K29" si="2">IF(OR(G2="",G2=Y$1),"",IF(I2="",-J2/G2*100,I2/G2*100))</f>
        <v/>
      </c>
      <c r="L2" s="5" t="str">
        <f t="shared" ref="L2:L29" si="3">IF(K2="","",RANK(K2,K$2:K$100,1))</f>
        <v/>
      </c>
    </row>
    <row r="3" spans="1:12" x14ac:dyDescent="0.15">
      <c r="A3" s="6" t="str">
        <f>IF(ISNUMBER('Race 5'!A17),'Race 5'!A17,"")</f>
        <v/>
      </c>
      <c r="B3" s="8" t="str">
        <f>IF(ISNUMBER('Race 5'!A17),'Race 5'!B17,"")</f>
        <v/>
      </c>
      <c r="C3" s="5" t="str">
        <f>IF(ISNUMBER('Race 5'!A17),'Race 1'!C52&amp;" "&amp;'Race 5'!D17,"")</f>
        <v/>
      </c>
      <c r="D3" s="5" t="str">
        <f>IF(ISNUMBER('Race 5'!A17),'Race 5'!G17,"")</f>
        <v/>
      </c>
      <c r="E3" s="5" t="str">
        <f>IF(ISNUMBER('Race 5'!A17),'Race 5'!I17,"")</f>
        <v/>
      </c>
      <c r="F3" s="5" t="str">
        <f>IF(ISNUMBER('Race 5'!A17),'Race 5'!H17,"")</f>
        <v/>
      </c>
      <c r="G3" s="9" t="str">
        <f>IF(ISNUMBER('Race 5'!A17),'Race 5'!O17/60,"")</f>
        <v/>
      </c>
      <c r="H3" s="14" t="str">
        <f>IF(A3="","",IF(E3="Men",VLOOKUP(F3,'Time trial standards'!A$4:B$83,2,FALSE),VLOOKUP(F3,'Time trial standards'!A$4:C$83,3,FALSE)))</f>
        <v/>
      </c>
      <c r="I3" s="11" t="str">
        <f t="shared" si="0"/>
        <v/>
      </c>
      <c r="J3" s="11" t="str">
        <f t="shared" si="1"/>
        <v/>
      </c>
      <c r="K3" s="15" t="str">
        <f t="shared" si="2"/>
        <v/>
      </c>
      <c r="L3" s="5" t="str">
        <f t="shared" si="3"/>
        <v/>
      </c>
    </row>
    <row r="4" spans="1:12" x14ac:dyDescent="0.15">
      <c r="A4" s="6" t="str">
        <f>IF(ISNUMBER('Race 5'!A18),'Race 5'!A18,"")</f>
        <v/>
      </c>
      <c r="B4" s="8" t="str">
        <f>IF(ISNUMBER('Race 5'!A18),'Race 5'!B18,"")</f>
        <v/>
      </c>
      <c r="C4" s="5" t="str">
        <f>IF(ISNUMBER('Race 5'!A18),'Race 1'!C53&amp;" "&amp;'Race 5'!D18,"")</f>
        <v/>
      </c>
      <c r="D4" s="5" t="str">
        <f>IF(ISNUMBER('Race 5'!A18),'Race 5'!G18,"")</f>
        <v/>
      </c>
      <c r="E4" s="5" t="str">
        <f>IF(ISNUMBER('Race 5'!A18),'Race 5'!I18,"")</f>
        <v/>
      </c>
      <c r="F4" s="5" t="str">
        <f>IF(ISNUMBER('Race 5'!A18),'Race 5'!H18,"")</f>
        <v/>
      </c>
      <c r="G4" s="9" t="str">
        <f>IF(ISNUMBER('Race 5'!A18),'Race 5'!O18/60,"")</f>
        <v/>
      </c>
      <c r="H4" s="14" t="str">
        <f>IF(A4="","",IF(E4="Men",VLOOKUP(F4,'Time trial standards'!A$4:B$83,2,FALSE),VLOOKUP(F4,'Time trial standards'!A$4:C$83,3,FALSE)))</f>
        <v/>
      </c>
      <c r="I4" s="11" t="str">
        <f t="shared" si="0"/>
        <v/>
      </c>
      <c r="J4" s="11" t="str">
        <f t="shared" si="1"/>
        <v/>
      </c>
      <c r="K4" s="15" t="str">
        <f t="shared" si="2"/>
        <v/>
      </c>
      <c r="L4" s="5" t="str">
        <f t="shared" si="3"/>
        <v/>
      </c>
    </row>
    <row r="5" spans="1:12" x14ac:dyDescent="0.15">
      <c r="A5" s="6" t="str">
        <f>IF(ISNUMBER('Race 5'!A19),'Race 5'!A19,"")</f>
        <v/>
      </c>
      <c r="B5" s="8" t="str">
        <f>IF(ISNUMBER('Race 5'!A19),'Race 5'!B19,"")</f>
        <v/>
      </c>
      <c r="C5" s="5" t="str">
        <f>IF(ISNUMBER('Race 5'!A19),'Race 1'!C54&amp;" "&amp;'Race 5'!D19,"")</f>
        <v/>
      </c>
      <c r="D5" s="5" t="str">
        <f>IF(ISNUMBER('Race 5'!A19),'Race 5'!G19,"")</f>
        <v/>
      </c>
      <c r="E5" s="5" t="str">
        <f>IF(ISNUMBER('Race 5'!A19),'Race 5'!I19,"")</f>
        <v/>
      </c>
      <c r="F5" s="5" t="str">
        <f>IF(ISNUMBER('Race 5'!A19),'Race 5'!H19,"")</f>
        <v/>
      </c>
      <c r="G5" s="9" t="str">
        <f>IF(ISNUMBER('Race 5'!A19),'Race 5'!O19/60,"")</f>
        <v/>
      </c>
      <c r="H5" s="14" t="str">
        <f>IF(A5="","",IF(E5="Men",VLOOKUP(F5,'Time trial standards'!A$4:B$83,2,FALSE),VLOOKUP(F5,'Time trial standards'!A$4:C$83,3,FALSE)))</f>
        <v/>
      </c>
      <c r="I5" s="11" t="str">
        <f t="shared" si="0"/>
        <v/>
      </c>
      <c r="J5" s="11" t="str">
        <f t="shared" si="1"/>
        <v/>
      </c>
      <c r="K5" s="15" t="str">
        <f t="shared" si="2"/>
        <v/>
      </c>
      <c r="L5" s="5" t="str">
        <f t="shared" si="3"/>
        <v/>
      </c>
    </row>
    <row r="6" spans="1:12" x14ac:dyDescent="0.15">
      <c r="A6" s="6" t="str">
        <f>IF(ISNUMBER('Race 5'!A20),'Race 5'!A20,"")</f>
        <v/>
      </c>
      <c r="B6" s="8" t="str">
        <f>IF(ISNUMBER('Race 5'!A20),'Race 5'!B20,"")</f>
        <v/>
      </c>
      <c r="C6" s="5" t="str">
        <f>IF(ISNUMBER('Race 5'!A20),'Race 1'!C55&amp;" "&amp;'Race 5'!D20,"")</f>
        <v/>
      </c>
      <c r="D6" s="5" t="str">
        <f>IF(ISNUMBER('Race 5'!A20),'Race 5'!G20,"")</f>
        <v/>
      </c>
      <c r="E6" s="5" t="str">
        <f>IF(ISNUMBER('Race 5'!A20),'Race 5'!I20,"")</f>
        <v/>
      </c>
      <c r="F6" s="5" t="str">
        <f>IF(ISNUMBER('Race 5'!A20),'Race 5'!H20,"")</f>
        <v/>
      </c>
      <c r="G6" s="9" t="str">
        <f>IF(ISNUMBER('Race 5'!A20),'Race 5'!O20/60,"")</f>
        <v/>
      </c>
      <c r="H6" s="14" t="str">
        <f>IF(A6="","",IF(E6="Men",VLOOKUP(F6,'Time trial standards'!A$4:B$83,2,FALSE),VLOOKUP(F6,'Time trial standards'!A$4:C$83,3,FALSE)))</f>
        <v/>
      </c>
      <c r="I6" s="11" t="str">
        <f t="shared" si="0"/>
        <v/>
      </c>
      <c r="J6" s="11" t="str">
        <f t="shared" si="1"/>
        <v/>
      </c>
      <c r="K6" s="15" t="str">
        <f t="shared" si="2"/>
        <v/>
      </c>
      <c r="L6" s="5" t="str">
        <f t="shared" si="3"/>
        <v/>
      </c>
    </row>
    <row r="7" spans="1:12" x14ac:dyDescent="0.15">
      <c r="A7" s="6" t="str">
        <f>IF(ISNUMBER('Race 5'!A21),'Race 5'!A21,"")</f>
        <v/>
      </c>
      <c r="B7" s="8" t="str">
        <f>IF(ISNUMBER('Race 5'!A21),'Race 5'!B21,"")</f>
        <v/>
      </c>
      <c r="C7" s="5" t="str">
        <f>IF(ISNUMBER('Race 5'!A21),'Race 1'!C56&amp;" "&amp;'Race 5'!D21,"")</f>
        <v/>
      </c>
      <c r="D7" s="5" t="str">
        <f>IF(ISNUMBER('Race 5'!A21),'Race 5'!G21,"")</f>
        <v/>
      </c>
      <c r="E7" s="5" t="str">
        <f>IF(ISNUMBER('Race 5'!A21),'Race 5'!I21,"")</f>
        <v/>
      </c>
      <c r="F7" s="5" t="str">
        <f>IF(ISNUMBER('Race 5'!A21),'Race 5'!H21,"")</f>
        <v/>
      </c>
      <c r="G7" s="9" t="str">
        <f>IF(ISNUMBER('Race 5'!A21),'Race 5'!O21/60,"")</f>
        <v/>
      </c>
      <c r="H7" s="14" t="str">
        <f>IF(A7="","",IF(E7="Men",VLOOKUP(F7,'Time trial standards'!A$4:B$83,2,FALSE),VLOOKUP(F7,'Time trial standards'!A$4:C$83,3,FALSE)))</f>
        <v/>
      </c>
      <c r="I7" s="11" t="str">
        <f t="shared" si="0"/>
        <v/>
      </c>
      <c r="J7" s="11" t="str">
        <f t="shared" si="1"/>
        <v/>
      </c>
      <c r="K7" s="15" t="str">
        <f t="shared" si="2"/>
        <v/>
      </c>
      <c r="L7" s="5" t="str">
        <f t="shared" si="3"/>
        <v/>
      </c>
    </row>
    <row r="8" spans="1:12" x14ac:dyDescent="0.15">
      <c r="A8" s="6" t="str">
        <f>IF(ISNUMBER('Race 5'!A22),'Race 5'!A22,"")</f>
        <v/>
      </c>
      <c r="B8" s="8" t="str">
        <f>IF(ISNUMBER('Race 5'!A22),'Race 5'!B22,"")</f>
        <v/>
      </c>
      <c r="C8" s="5" t="str">
        <f>IF(ISNUMBER('Race 5'!A22),'Race 1'!C57&amp;" "&amp;'Race 5'!D22,"")</f>
        <v/>
      </c>
      <c r="D8" s="5" t="str">
        <f>IF(ISNUMBER('Race 5'!A22),'Race 5'!G22,"")</f>
        <v/>
      </c>
      <c r="E8" s="5" t="str">
        <f>IF(ISNUMBER('Race 5'!A22),'Race 5'!I22,"")</f>
        <v/>
      </c>
      <c r="F8" s="5" t="str">
        <f>IF(ISNUMBER('Race 5'!A22),'Race 5'!H22,"")</f>
        <v/>
      </c>
      <c r="G8" s="9" t="str">
        <f>IF(ISNUMBER('Race 5'!A22),'Race 5'!O22/60,"")</f>
        <v/>
      </c>
      <c r="H8" s="14" t="str">
        <f>IF(A8="","",IF(E8="Men",VLOOKUP(F8,'Time trial standards'!A$4:B$83,2,FALSE),VLOOKUP(F8,'Time trial standards'!A$4:C$83,3,FALSE)))</f>
        <v/>
      </c>
      <c r="I8" s="11" t="str">
        <f t="shared" si="0"/>
        <v/>
      </c>
      <c r="J8" s="11" t="str">
        <f t="shared" si="1"/>
        <v/>
      </c>
      <c r="K8" s="15" t="str">
        <f t="shared" si="2"/>
        <v/>
      </c>
      <c r="L8" s="5" t="str">
        <f t="shared" si="3"/>
        <v/>
      </c>
    </row>
    <row r="9" spans="1:12" x14ac:dyDescent="0.15">
      <c r="A9" s="6" t="str">
        <f>IF(ISNUMBER('Race 5'!A23),'Race 5'!A23,"")</f>
        <v/>
      </c>
      <c r="B9" s="8" t="str">
        <f>IF(ISNUMBER('Race 5'!A23),'Race 5'!B23,"")</f>
        <v/>
      </c>
      <c r="C9" s="5" t="str">
        <f>IF(ISNUMBER('Race 5'!A23),'Race 1'!C58&amp;" "&amp;'Race 5'!D23,"")</f>
        <v/>
      </c>
      <c r="D9" s="5" t="str">
        <f>IF(ISNUMBER('Race 5'!A23),'Race 5'!G23,"")</f>
        <v/>
      </c>
      <c r="E9" s="5" t="str">
        <f>IF(ISNUMBER('Race 5'!A23),'Race 5'!I23,"")</f>
        <v/>
      </c>
      <c r="F9" s="5" t="str">
        <f>IF(ISNUMBER('Race 5'!A23),'Race 5'!H23,"")</f>
        <v/>
      </c>
      <c r="G9" s="9" t="str">
        <f>IF(ISNUMBER('Race 5'!A23),'Race 5'!O23/60,"")</f>
        <v/>
      </c>
      <c r="H9" s="14" t="str">
        <f>IF(A9="","",IF(E9="Men",VLOOKUP(F9,'Time trial standards'!A$4:B$83,2,FALSE),VLOOKUP(F9,'Time trial standards'!A$4:C$83,3,FALSE)))</f>
        <v/>
      </c>
      <c r="I9" s="11" t="str">
        <f t="shared" si="0"/>
        <v/>
      </c>
      <c r="J9" s="11" t="str">
        <f t="shared" si="1"/>
        <v/>
      </c>
      <c r="K9" s="15" t="str">
        <f t="shared" si="2"/>
        <v/>
      </c>
      <c r="L9" s="5" t="str">
        <f t="shared" si="3"/>
        <v/>
      </c>
    </row>
    <row r="10" spans="1:12" x14ac:dyDescent="0.15">
      <c r="A10" s="6" t="str">
        <f>IF(ISNUMBER('Race 5'!A24),'Race 5'!A24,"")</f>
        <v/>
      </c>
      <c r="B10" s="8" t="str">
        <f>IF(ISNUMBER('Race 5'!A24),'Race 5'!B24,"")</f>
        <v/>
      </c>
      <c r="C10" s="5" t="str">
        <f>IF(ISNUMBER('Race 5'!A24),'Race 1'!C59&amp;" "&amp;'Race 5'!D24,"")</f>
        <v/>
      </c>
      <c r="D10" s="5" t="str">
        <f>IF(ISNUMBER('Race 5'!A24),'Race 5'!G24,"")</f>
        <v/>
      </c>
      <c r="E10" s="5" t="str">
        <f>IF(ISNUMBER('Race 5'!A24),'Race 5'!I24,"")</f>
        <v/>
      </c>
      <c r="F10" s="5" t="str">
        <f>IF(ISNUMBER('Race 5'!A24),'Race 5'!H24,"")</f>
        <v/>
      </c>
      <c r="G10" s="9" t="str">
        <f>IF(ISNUMBER('Race 5'!A24),'Race 5'!O24/60,"")</f>
        <v/>
      </c>
      <c r="H10" s="14" t="str">
        <f>IF(A10="","",IF(E10="Men",VLOOKUP(F10,'Time trial standards'!A$4:B$83,2,FALSE),VLOOKUP(F10,'Time trial standards'!A$4:C$83,3,FALSE)))</f>
        <v/>
      </c>
      <c r="I10" s="11" t="str">
        <f t="shared" si="0"/>
        <v/>
      </c>
      <c r="J10" s="11" t="str">
        <f t="shared" si="1"/>
        <v/>
      </c>
      <c r="K10" s="15" t="str">
        <f t="shared" si="2"/>
        <v/>
      </c>
      <c r="L10" s="5" t="str">
        <f t="shared" si="3"/>
        <v/>
      </c>
    </row>
    <row r="11" spans="1:12" x14ac:dyDescent="0.15">
      <c r="A11" s="6" t="str">
        <f>IF(ISNUMBER('Race 5'!A25),'Race 5'!A25,"")</f>
        <v/>
      </c>
      <c r="B11" s="8" t="str">
        <f>IF(ISNUMBER('Race 5'!A25),'Race 5'!B25,"")</f>
        <v/>
      </c>
      <c r="C11" s="5" t="str">
        <f>IF(ISNUMBER('Race 5'!A25),'Race 1'!C60&amp;" "&amp;'Race 5'!D25,"")</f>
        <v/>
      </c>
      <c r="D11" s="5" t="str">
        <f>IF(ISNUMBER('Race 5'!A25),'Race 5'!G25,"")</f>
        <v/>
      </c>
      <c r="E11" s="5" t="str">
        <f>IF(ISNUMBER('Race 5'!A25),'Race 5'!I25,"")</f>
        <v/>
      </c>
      <c r="F11" s="5" t="str">
        <f>IF(ISNUMBER('Race 5'!A25),'Race 5'!H25,"")</f>
        <v/>
      </c>
      <c r="G11" s="9" t="str">
        <f>IF(ISNUMBER('Race 5'!A25),'Race 5'!O25/60,"")</f>
        <v/>
      </c>
      <c r="H11" s="14" t="str">
        <f>IF(A11="","",IF(E11="Men",VLOOKUP(F11,'Time trial standards'!A$4:B$83,2,FALSE),VLOOKUP(F11,'Time trial standards'!A$4:C$83,3,FALSE)))</f>
        <v/>
      </c>
      <c r="I11" s="11" t="str">
        <f t="shared" si="0"/>
        <v/>
      </c>
      <c r="J11" s="11" t="str">
        <f t="shared" si="1"/>
        <v/>
      </c>
      <c r="K11" s="15" t="str">
        <f t="shared" si="2"/>
        <v/>
      </c>
      <c r="L11" s="5" t="str">
        <f t="shared" si="3"/>
        <v/>
      </c>
    </row>
    <row r="12" spans="1:12" x14ac:dyDescent="0.15">
      <c r="A12" s="6" t="str">
        <f>IF(ISNUMBER('Race 5'!A26),'Race 5'!A26,"")</f>
        <v/>
      </c>
      <c r="B12" s="8" t="str">
        <f>IF(ISNUMBER('Race 5'!A26),'Race 5'!B26,"")</f>
        <v/>
      </c>
      <c r="C12" s="5" t="str">
        <f>IF(ISNUMBER('Race 5'!A26),'Race 1'!C61&amp;" "&amp;'Race 5'!D26,"")</f>
        <v/>
      </c>
      <c r="D12" s="5" t="str">
        <f>IF(ISNUMBER('Race 5'!A26),'Race 5'!G26,"")</f>
        <v/>
      </c>
      <c r="E12" s="5" t="str">
        <f>IF(ISNUMBER('Race 5'!A26),'Race 5'!I26,"")</f>
        <v/>
      </c>
      <c r="F12" s="5" t="str">
        <f>IF(ISNUMBER('Race 5'!A26),'Race 5'!H26,"")</f>
        <v/>
      </c>
      <c r="G12" s="9" t="str">
        <f>IF(ISNUMBER('Race 5'!A26),'Race 5'!O26/60,"")</f>
        <v/>
      </c>
      <c r="H12" s="14" t="str">
        <f>IF(A12="","",IF(E12="Men",VLOOKUP(F12,'Time trial standards'!A$4:B$83,2,FALSE),VLOOKUP(F12,'Time trial standards'!A$4:C$83,3,FALSE)))</f>
        <v/>
      </c>
      <c r="I12" s="11" t="str">
        <f t="shared" si="0"/>
        <v/>
      </c>
      <c r="J12" s="11" t="str">
        <f t="shared" si="1"/>
        <v/>
      </c>
      <c r="K12" s="15" t="str">
        <f t="shared" si="2"/>
        <v/>
      </c>
      <c r="L12" s="5" t="str">
        <f t="shared" si="3"/>
        <v/>
      </c>
    </row>
    <row r="13" spans="1:12" x14ac:dyDescent="0.15">
      <c r="A13" s="6" t="str">
        <f>IF(ISNUMBER('Race 5'!A27),'Race 5'!A27,"")</f>
        <v/>
      </c>
      <c r="B13" s="8" t="str">
        <f>IF(ISNUMBER('Race 5'!A27),'Race 5'!B27,"")</f>
        <v/>
      </c>
      <c r="C13" s="5" t="str">
        <f>IF(ISNUMBER('Race 5'!A27),'Race 1'!C62&amp;" "&amp;'Race 5'!D27,"")</f>
        <v/>
      </c>
      <c r="D13" s="5" t="str">
        <f>IF(ISNUMBER('Race 5'!A27),'Race 5'!G27,"")</f>
        <v/>
      </c>
      <c r="E13" s="5" t="str">
        <f>IF(ISNUMBER('Race 5'!A27),'Race 5'!I27,"")</f>
        <v/>
      </c>
      <c r="F13" s="5" t="str">
        <f>IF(ISNUMBER('Race 5'!A27),'Race 5'!H27,"")</f>
        <v/>
      </c>
      <c r="G13" s="9" t="str">
        <f>IF(ISNUMBER('Race 5'!A27),'Race 5'!O27/60,"")</f>
        <v/>
      </c>
      <c r="H13" s="14" t="str">
        <f>IF(A13="","",IF(E13="Men",VLOOKUP(F13,'Time trial standards'!A$4:B$83,2,FALSE),VLOOKUP(F13,'Time trial standards'!A$4:C$83,3,FALSE)))</f>
        <v/>
      </c>
      <c r="I13" s="11" t="str">
        <f t="shared" si="0"/>
        <v/>
      </c>
      <c r="J13" s="11" t="str">
        <f t="shared" si="1"/>
        <v/>
      </c>
      <c r="K13" s="15" t="str">
        <f t="shared" si="2"/>
        <v/>
      </c>
      <c r="L13" s="5" t="str">
        <f t="shared" si="3"/>
        <v/>
      </c>
    </row>
    <row r="14" spans="1:12" x14ac:dyDescent="0.15">
      <c r="A14" s="6" t="str">
        <f>IF(ISNUMBER('Race 5'!A28),'Race 5'!A28,"")</f>
        <v/>
      </c>
      <c r="B14" s="8" t="str">
        <f>IF(ISNUMBER('Race 5'!A28),'Race 5'!B28,"")</f>
        <v/>
      </c>
      <c r="C14" s="5" t="str">
        <f>IF(ISNUMBER('Race 5'!A28),'Race 1'!C63&amp;" "&amp;'Race 5'!D28,"")</f>
        <v/>
      </c>
      <c r="D14" s="5" t="str">
        <f>IF(ISNUMBER('Race 5'!A28),'Race 5'!G28,"")</f>
        <v/>
      </c>
      <c r="E14" s="5" t="str">
        <f>IF(ISNUMBER('Race 5'!A28),'Race 5'!I28,"")</f>
        <v/>
      </c>
      <c r="F14" s="5" t="str">
        <f>IF(ISNUMBER('Race 5'!A28),'Race 5'!H28,"")</f>
        <v/>
      </c>
      <c r="G14" s="9" t="str">
        <f>IF(ISNUMBER('Race 5'!A28),'Race 5'!O28/60,"")</f>
        <v/>
      </c>
      <c r="H14" s="14" t="str">
        <f>IF(A14="","",IF(E14="Men",VLOOKUP(F14,'Time trial standards'!A$4:B$83,2,FALSE),VLOOKUP(F14,'Time trial standards'!A$4:C$83,3,FALSE)))</f>
        <v/>
      </c>
      <c r="I14" s="11" t="str">
        <f t="shared" si="0"/>
        <v/>
      </c>
      <c r="J14" s="11" t="str">
        <f t="shared" si="1"/>
        <v/>
      </c>
      <c r="K14" s="15" t="str">
        <f t="shared" si="2"/>
        <v/>
      </c>
      <c r="L14" s="5" t="str">
        <f t="shared" si="3"/>
        <v/>
      </c>
    </row>
    <row r="15" spans="1:12" x14ac:dyDescent="0.15">
      <c r="A15" s="6" t="str">
        <f>IF(ISNUMBER('Race 5'!A29),'Race 5'!A29,"")</f>
        <v/>
      </c>
      <c r="B15" s="8" t="str">
        <f>IF(ISNUMBER('Race 5'!A29),'Race 5'!B29,"")</f>
        <v/>
      </c>
      <c r="C15" s="5" t="str">
        <f>IF(ISNUMBER('Race 5'!A29),'Race 1'!C64&amp;" "&amp;'Race 5'!D29,"")</f>
        <v/>
      </c>
      <c r="D15" s="5" t="str">
        <f>IF(ISNUMBER('Race 5'!A29),'Race 5'!G29,"")</f>
        <v/>
      </c>
      <c r="E15" s="5" t="str">
        <f>IF(ISNUMBER('Race 5'!A29),'Race 5'!I29,"")</f>
        <v/>
      </c>
      <c r="F15" s="5" t="str">
        <f>IF(ISNUMBER('Race 5'!A29),'Race 5'!H29,"")</f>
        <v/>
      </c>
      <c r="G15" s="9" t="str">
        <f>IF(ISNUMBER('Race 5'!A29),'Race 5'!O29/60,"")</f>
        <v/>
      </c>
      <c r="H15" s="14" t="str">
        <f>IF(A15="","",IF(E15="Men",VLOOKUP(F15,'Time trial standards'!A$4:B$83,2,FALSE),VLOOKUP(F15,'Time trial standards'!A$4:C$83,3,FALSE)))</f>
        <v/>
      </c>
      <c r="I15" s="11" t="str">
        <f t="shared" si="0"/>
        <v/>
      </c>
      <c r="J15" s="11" t="str">
        <f t="shared" si="1"/>
        <v/>
      </c>
      <c r="K15" s="15" t="str">
        <f t="shared" si="2"/>
        <v/>
      </c>
      <c r="L15" s="5" t="str">
        <f t="shared" si="3"/>
        <v/>
      </c>
    </row>
    <row r="16" spans="1:12" x14ac:dyDescent="0.15">
      <c r="A16" s="6" t="str">
        <f>IF(ISNUMBER('Race 5'!A30),'Race 5'!A30,"")</f>
        <v/>
      </c>
      <c r="B16" s="8" t="str">
        <f>IF(ISNUMBER('Race 5'!A30),'Race 5'!B30,"")</f>
        <v/>
      </c>
      <c r="C16" s="5" t="str">
        <f>IF(ISNUMBER('Race 5'!A30),'Race 1'!C65&amp;" "&amp;'Race 5'!D30,"")</f>
        <v/>
      </c>
      <c r="D16" s="5" t="str">
        <f>IF(ISNUMBER('Race 5'!A30),'Race 5'!G30,"")</f>
        <v/>
      </c>
      <c r="E16" s="5" t="str">
        <f>IF(ISNUMBER('Race 5'!A30),'Race 5'!I30,"")</f>
        <v/>
      </c>
      <c r="F16" s="5" t="str">
        <f>IF(ISNUMBER('Race 5'!A30),'Race 5'!H30,"")</f>
        <v/>
      </c>
      <c r="G16" s="9" t="str">
        <f>IF(ISNUMBER('Race 5'!A30),'Race 5'!O30/60,"")</f>
        <v/>
      </c>
      <c r="H16" s="14" t="str">
        <f>IF(A16="","",IF(E16="Men",VLOOKUP(F16,'Time trial standards'!A$4:B$83,2,FALSE),VLOOKUP(F16,'Time trial standards'!A$4:C$83,3,FALSE)))</f>
        <v/>
      </c>
      <c r="I16" s="11" t="str">
        <f t="shared" si="0"/>
        <v/>
      </c>
      <c r="J16" s="11" t="str">
        <f t="shared" si="1"/>
        <v/>
      </c>
      <c r="K16" s="15" t="str">
        <f t="shared" si="2"/>
        <v/>
      </c>
      <c r="L16" s="5" t="str">
        <f t="shared" si="3"/>
        <v/>
      </c>
    </row>
    <row r="17" spans="1:12" x14ac:dyDescent="0.15">
      <c r="A17" s="6" t="str">
        <f>IF(ISNUMBER('Race 5'!A31),'Race 5'!A31,"")</f>
        <v/>
      </c>
      <c r="B17" s="8" t="str">
        <f>IF(ISNUMBER('Race 5'!A31),'Race 5'!B31,"")</f>
        <v/>
      </c>
      <c r="C17" s="5" t="str">
        <f>IF(ISNUMBER('Race 5'!A31),'Race 1'!C66&amp;" "&amp;'Race 5'!D31,"")</f>
        <v/>
      </c>
      <c r="D17" s="5" t="str">
        <f>IF(ISNUMBER('Race 5'!A31),'Race 5'!G31,"")</f>
        <v/>
      </c>
      <c r="E17" s="5" t="str">
        <f>IF(ISNUMBER('Race 5'!A31),'Race 5'!I31,"")</f>
        <v/>
      </c>
      <c r="F17" s="5" t="str">
        <f>IF(ISNUMBER('Race 5'!A31),'Race 5'!H31,"")</f>
        <v/>
      </c>
      <c r="G17" s="9" t="str">
        <f>IF(ISNUMBER('Race 5'!A31),'Race 5'!O31/60,"")</f>
        <v/>
      </c>
      <c r="H17" s="14" t="str">
        <f>IF(A17="","",IF(E17="Men",VLOOKUP(F17,'Time trial standards'!A$4:B$83,2,FALSE),VLOOKUP(F17,'Time trial standards'!A$4:C$83,3,FALSE)))</f>
        <v/>
      </c>
      <c r="I17" s="11" t="str">
        <f t="shared" si="0"/>
        <v/>
      </c>
      <c r="J17" s="11" t="str">
        <f t="shared" si="1"/>
        <v/>
      </c>
      <c r="K17" s="15" t="str">
        <f t="shared" si="2"/>
        <v/>
      </c>
      <c r="L17" s="5" t="str">
        <f t="shared" si="3"/>
        <v/>
      </c>
    </row>
    <row r="18" spans="1:12" x14ac:dyDescent="0.15">
      <c r="A18" s="6" t="str">
        <f>IF(ISNUMBER('Race 5'!A32),'Race 5'!A32,"")</f>
        <v/>
      </c>
      <c r="B18" s="8" t="str">
        <f>IF(ISNUMBER('Race 5'!A32),'Race 5'!B32,"")</f>
        <v/>
      </c>
      <c r="C18" s="5" t="str">
        <f>IF(ISNUMBER('Race 5'!A32),'Race 1'!C67&amp;" "&amp;'Race 5'!D32,"")</f>
        <v/>
      </c>
      <c r="D18" s="5" t="str">
        <f>IF(ISNUMBER('Race 5'!A32),'Race 5'!G32,"")</f>
        <v/>
      </c>
      <c r="E18" s="5" t="str">
        <f>IF(ISNUMBER('Race 5'!A32),'Race 5'!I32,"")</f>
        <v/>
      </c>
      <c r="F18" s="5" t="str">
        <f>IF(ISNUMBER('Race 5'!A32),'Race 5'!H32,"")</f>
        <v/>
      </c>
      <c r="G18" s="9" t="str">
        <f>IF(ISNUMBER('Race 5'!A32),'Race 5'!O32/60,"")</f>
        <v/>
      </c>
      <c r="H18" s="14" t="str">
        <f>IF(A18="","",IF(E18="Men",VLOOKUP(F18,'Time trial standards'!A$4:B$83,2,FALSE),VLOOKUP(F18,'Time trial standards'!A$4:C$83,3,FALSE)))</f>
        <v/>
      </c>
      <c r="I18" s="11" t="str">
        <f t="shared" si="0"/>
        <v/>
      </c>
      <c r="J18" s="11" t="str">
        <f t="shared" si="1"/>
        <v/>
      </c>
      <c r="K18" s="15" t="str">
        <f t="shared" si="2"/>
        <v/>
      </c>
      <c r="L18" s="5" t="str">
        <f t="shared" si="3"/>
        <v/>
      </c>
    </row>
    <row r="19" spans="1:12" x14ac:dyDescent="0.15">
      <c r="A19" s="6" t="str">
        <f>IF(ISNUMBER('Race 5'!A33),'Race 5'!A33,"")</f>
        <v/>
      </c>
      <c r="B19" s="8" t="str">
        <f>IF(ISNUMBER('Race 5'!A33),'Race 5'!B33,"")</f>
        <v/>
      </c>
      <c r="C19" s="5" t="str">
        <f>IF(ISNUMBER('Race 5'!A33),'Race 1'!C68&amp;" "&amp;'Race 5'!D33,"")</f>
        <v/>
      </c>
      <c r="D19" s="5" t="str">
        <f>IF(ISNUMBER('Race 5'!A33),'Race 5'!G33,"")</f>
        <v/>
      </c>
      <c r="E19" s="5" t="str">
        <f>IF(ISNUMBER('Race 5'!A33),'Race 5'!I33,"")</f>
        <v/>
      </c>
      <c r="F19" s="5" t="str">
        <f>IF(ISNUMBER('Race 5'!A33),'Race 5'!H33,"")</f>
        <v/>
      </c>
      <c r="G19" s="9" t="str">
        <f>IF(ISNUMBER('Race 5'!A33),'Race 5'!O33/60,"")</f>
        <v/>
      </c>
      <c r="H19" s="14" t="str">
        <f>IF(A19="","",IF(E19="Men",VLOOKUP(F19,'Time trial standards'!A$4:B$83,2,FALSE),VLOOKUP(F19,'Time trial standards'!A$4:C$83,3,FALSE)))</f>
        <v/>
      </c>
      <c r="I19" s="11" t="str">
        <f t="shared" si="0"/>
        <v/>
      </c>
      <c r="J19" s="11" t="str">
        <f t="shared" si="1"/>
        <v/>
      </c>
      <c r="K19" s="15" t="str">
        <f t="shared" si="2"/>
        <v/>
      </c>
      <c r="L19" s="5" t="str">
        <f t="shared" si="3"/>
        <v/>
      </c>
    </row>
    <row r="20" spans="1:12" x14ac:dyDescent="0.15">
      <c r="A20" s="6" t="str">
        <f>IF(ISNUMBER('Race 5'!A34),'Race 5'!A34,"")</f>
        <v/>
      </c>
      <c r="B20" s="8" t="str">
        <f>IF(ISNUMBER('Race 5'!A34),'Race 5'!B34,"")</f>
        <v/>
      </c>
      <c r="C20" s="5" t="str">
        <f>IF(ISNUMBER('Race 5'!A34),'Race 1'!C69&amp;" "&amp;'Race 5'!D34,"")</f>
        <v/>
      </c>
      <c r="D20" s="5" t="str">
        <f>IF(ISNUMBER('Race 5'!A34),'Race 5'!G34,"")</f>
        <v/>
      </c>
      <c r="E20" s="5" t="str">
        <f>IF(ISNUMBER('Race 5'!A34),'Race 5'!I34,"")</f>
        <v/>
      </c>
      <c r="F20" s="5" t="str">
        <f>IF(ISNUMBER('Race 5'!A34),'Race 5'!H34,"")</f>
        <v/>
      </c>
      <c r="G20" s="9" t="str">
        <f>IF(ISNUMBER('Race 5'!A34),'Race 5'!O34/60,"")</f>
        <v/>
      </c>
      <c r="H20" s="14" t="str">
        <f>IF(A20="","",IF(E20="Men",VLOOKUP(F20,'Time trial standards'!A$4:B$83,2,FALSE),VLOOKUP(F20,'Time trial standards'!A$4:C$83,3,FALSE)))</f>
        <v/>
      </c>
      <c r="I20" s="11" t="str">
        <f t="shared" si="0"/>
        <v/>
      </c>
      <c r="J20" s="11" t="str">
        <f t="shared" si="1"/>
        <v/>
      </c>
      <c r="K20" s="15" t="str">
        <f t="shared" si="2"/>
        <v/>
      </c>
      <c r="L20" s="5" t="str">
        <f t="shared" si="3"/>
        <v/>
      </c>
    </row>
    <row r="21" spans="1:12" x14ac:dyDescent="0.15">
      <c r="A21" s="6" t="str">
        <f>IF(ISNUMBER('Race 5'!A35),'Race 5'!A35,"")</f>
        <v/>
      </c>
      <c r="B21" s="8" t="str">
        <f>IF(ISNUMBER('Race 5'!A35),'Race 5'!B35,"")</f>
        <v/>
      </c>
      <c r="C21" s="5" t="str">
        <f>IF(ISNUMBER('Race 5'!A35),'Race 1'!C70&amp;" "&amp;'Race 5'!D35,"")</f>
        <v/>
      </c>
      <c r="D21" s="5" t="str">
        <f>IF(ISNUMBER('Race 5'!A35),'Race 5'!G35,"")</f>
        <v/>
      </c>
      <c r="E21" s="5" t="str">
        <f>IF(ISNUMBER('Race 5'!A35),'Race 5'!I35,"")</f>
        <v/>
      </c>
      <c r="F21" s="5" t="str">
        <f>IF(ISNUMBER('Race 5'!A35),'Race 5'!H35,"")</f>
        <v/>
      </c>
      <c r="G21" s="9" t="str">
        <f>IF(ISNUMBER('Race 5'!A35),'Race 5'!O35/60,"")</f>
        <v/>
      </c>
      <c r="H21" s="14" t="str">
        <f>IF(A21="","",IF(E21="Men",VLOOKUP(F21,'Time trial standards'!A$4:B$83,2,FALSE),VLOOKUP(F21,'Time trial standards'!A$4:C$83,3,FALSE)))</f>
        <v/>
      </c>
      <c r="I21" s="11" t="str">
        <f t="shared" si="0"/>
        <v/>
      </c>
      <c r="J21" s="11" t="str">
        <f t="shared" si="1"/>
        <v/>
      </c>
      <c r="K21" s="15" t="str">
        <f t="shared" si="2"/>
        <v/>
      </c>
      <c r="L21" s="5" t="str">
        <f t="shared" si="3"/>
        <v/>
      </c>
    </row>
    <row r="22" spans="1:12" x14ac:dyDescent="0.15">
      <c r="A22" s="6" t="str">
        <f>IF(ISNUMBER('Race 5'!A36),'Race 5'!A36,"")</f>
        <v/>
      </c>
      <c r="B22" s="8" t="str">
        <f>IF(ISNUMBER('Race 5'!A36),'Race 5'!B36,"")</f>
        <v/>
      </c>
      <c r="C22" s="5" t="str">
        <f>IF(ISNUMBER('Race 5'!A36),'Race 1'!C71&amp;" "&amp;'Race 5'!D36,"")</f>
        <v/>
      </c>
      <c r="D22" s="5" t="str">
        <f>IF(ISNUMBER('Race 5'!A36),'Race 5'!G36,"")</f>
        <v/>
      </c>
      <c r="E22" s="5" t="str">
        <f>IF(ISNUMBER('Race 5'!A36),'Race 5'!I36,"")</f>
        <v/>
      </c>
      <c r="F22" s="5" t="str">
        <f>IF(ISNUMBER('Race 5'!A36),'Race 5'!H36,"")</f>
        <v/>
      </c>
      <c r="G22" s="9" t="str">
        <f>IF(ISNUMBER('Race 5'!A36),'Race 5'!O36/60,"")</f>
        <v/>
      </c>
      <c r="H22" s="14" t="str">
        <f>IF(A22="","",IF(E22="Men",VLOOKUP(F22,'Time trial standards'!A$4:B$83,2,FALSE),VLOOKUP(F22,'Time trial standards'!A$4:C$83,3,FALSE)))</f>
        <v/>
      </c>
      <c r="I22" s="11" t="str">
        <f t="shared" si="0"/>
        <v/>
      </c>
      <c r="J22" s="11" t="str">
        <f t="shared" si="1"/>
        <v/>
      </c>
      <c r="K22" s="15" t="str">
        <f t="shared" si="2"/>
        <v/>
      </c>
      <c r="L22" s="5" t="str">
        <f t="shared" si="3"/>
        <v/>
      </c>
    </row>
    <row r="23" spans="1:12" x14ac:dyDescent="0.15">
      <c r="A23" s="6" t="str">
        <f>IF(ISNUMBER('Race 5'!A37),'Race 5'!A37,"")</f>
        <v/>
      </c>
      <c r="B23" s="8" t="str">
        <f>IF(ISNUMBER('Race 5'!A37),'Race 5'!B37,"")</f>
        <v/>
      </c>
      <c r="C23" s="5" t="str">
        <f>IF(ISNUMBER('Race 5'!A37),'Race 1'!C72&amp;" "&amp;'Race 5'!D37,"")</f>
        <v/>
      </c>
      <c r="D23" s="5" t="str">
        <f>IF(ISNUMBER('Race 5'!A37),'Race 5'!G37,"")</f>
        <v/>
      </c>
      <c r="E23" s="5" t="str">
        <f>IF(ISNUMBER('Race 5'!A37),'Race 5'!I37,"")</f>
        <v/>
      </c>
      <c r="F23" s="5" t="str">
        <f>IF(ISNUMBER('Race 5'!A37),'Race 5'!H37,"")</f>
        <v/>
      </c>
      <c r="G23" s="9" t="str">
        <f>IF(ISNUMBER('Race 5'!A37),'Race 5'!O37/60,"")</f>
        <v/>
      </c>
      <c r="H23" s="14" t="str">
        <f>IF(A23="","",IF(E23="Men",VLOOKUP(F23,'Time trial standards'!A$4:B$83,2,FALSE),VLOOKUP(F23,'Time trial standards'!A$4:C$83,3,FALSE)))</f>
        <v/>
      </c>
      <c r="I23" s="11" t="str">
        <f t="shared" si="0"/>
        <v/>
      </c>
      <c r="J23" s="11" t="str">
        <f t="shared" si="1"/>
        <v/>
      </c>
      <c r="K23" s="15" t="str">
        <f t="shared" si="2"/>
        <v/>
      </c>
      <c r="L23" s="5" t="str">
        <f t="shared" si="3"/>
        <v/>
      </c>
    </row>
    <row r="24" spans="1:12" x14ac:dyDescent="0.15">
      <c r="A24" s="6" t="str">
        <f>IF(ISNUMBER('Race 5'!A38),'Race 5'!A38,"")</f>
        <v/>
      </c>
      <c r="B24" s="8" t="str">
        <f>IF(ISNUMBER('Race 5'!A38),'Race 5'!B38,"")</f>
        <v/>
      </c>
      <c r="C24" s="5" t="str">
        <f>IF(ISNUMBER('Race 5'!A38),'Race 1'!C73&amp;" "&amp;'Race 5'!D38,"")</f>
        <v/>
      </c>
      <c r="D24" s="5" t="str">
        <f>IF(ISNUMBER('Race 5'!A38),'Race 5'!G38,"")</f>
        <v/>
      </c>
      <c r="E24" s="5" t="str">
        <f>IF(ISNUMBER('Race 5'!A38),'Race 5'!I38,"")</f>
        <v/>
      </c>
      <c r="F24" s="5" t="str">
        <f>IF(ISNUMBER('Race 5'!A38),'Race 5'!H38,"")</f>
        <v/>
      </c>
      <c r="G24" s="9" t="str">
        <f>IF(ISNUMBER('Race 5'!A38),'Race 5'!O38/60,"")</f>
        <v/>
      </c>
      <c r="H24" s="14" t="str">
        <f>IF(A24="","",IF(E24="Men",VLOOKUP(F24,'Time trial standards'!A$4:B$83,2,FALSE),VLOOKUP(F24,'Time trial standards'!A$4:C$83,3,FALSE)))</f>
        <v/>
      </c>
      <c r="I24" s="11" t="str">
        <f t="shared" si="0"/>
        <v/>
      </c>
      <c r="J24" s="11" t="str">
        <f t="shared" si="1"/>
        <v/>
      </c>
      <c r="K24" s="15" t="str">
        <f t="shared" si="2"/>
        <v/>
      </c>
      <c r="L24" s="5" t="str">
        <f t="shared" si="3"/>
        <v/>
      </c>
    </row>
    <row r="25" spans="1:12" x14ac:dyDescent="0.15">
      <c r="A25" s="6" t="str">
        <f>IF(ISNUMBER('Race 5'!A39),'Race 5'!A39,"")</f>
        <v/>
      </c>
      <c r="B25" s="8" t="str">
        <f>IF(ISNUMBER('Race 5'!A39),'Race 5'!B39,"")</f>
        <v/>
      </c>
      <c r="C25" s="5" t="str">
        <f>IF(ISNUMBER('Race 5'!A39),'Race 1'!C74&amp;" "&amp;'Race 5'!D39,"")</f>
        <v/>
      </c>
      <c r="D25" s="5" t="str">
        <f>IF(ISNUMBER('Race 5'!A39),'Race 5'!G39,"")</f>
        <v/>
      </c>
      <c r="E25" s="5" t="str">
        <f>IF(ISNUMBER('Race 5'!A39),'Race 5'!I39,"")</f>
        <v/>
      </c>
      <c r="F25" s="5" t="str">
        <f>IF(ISNUMBER('Race 5'!A39),'Race 5'!H39,"")</f>
        <v/>
      </c>
      <c r="G25" s="9" t="str">
        <f>IF(ISNUMBER('Race 5'!A39),'Race 5'!O39/60,"")</f>
        <v/>
      </c>
      <c r="H25" s="14" t="str">
        <f>IF(A25="","",IF(E25="Men",VLOOKUP(F25,'Time trial standards'!A$4:B$83,2,FALSE),VLOOKUP(F25,'Time trial standards'!A$4:C$83,3,FALSE)))</f>
        <v/>
      </c>
      <c r="I25" s="11" t="str">
        <f t="shared" si="0"/>
        <v/>
      </c>
      <c r="J25" s="11" t="str">
        <f t="shared" si="1"/>
        <v/>
      </c>
      <c r="K25" s="15" t="str">
        <f t="shared" si="2"/>
        <v/>
      </c>
      <c r="L25" s="5" t="str">
        <f t="shared" si="3"/>
        <v/>
      </c>
    </row>
    <row r="26" spans="1:12" x14ac:dyDescent="0.15">
      <c r="A26" s="6" t="str">
        <f>IF(ISNUMBER('Race 5'!A40),'Race 5'!A40,"")</f>
        <v/>
      </c>
      <c r="B26" s="8" t="str">
        <f>IF(ISNUMBER('Race 5'!A40),'Race 5'!B40,"")</f>
        <v/>
      </c>
      <c r="C26" s="5" t="str">
        <f>IF(ISNUMBER('Race 5'!A40),'Race 1'!C75&amp;" "&amp;'Race 5'!D40,"")</f>
        <v/>
      </c>
      <c r="D26" s="5" t="str">
        <f>IF(ISNUMBER('Race 5'!A40),'Race 5'!G40,"")</f>
        <v/>
      </c>
      <c r="E26" s="5" t="str">
        <f>IF(ISNUMBER('Race 5'!A40),'Race 5'!I40,"")</f>
        <v/>
      </c>
      <c r="F26" s="5" t="str">
        <f>IF(ISNUMBER('Race 5'!A40),'Race 5'!H40,"")</f>
        <v/>
      </c>
      <c r="G26" s="9" t="str">
        <f>IF(ISNUMBER('Race 5'!A40),'Race 5'!O40/60,"")</f>
        <v/>
      </c>
      <c r="H26" s="14" t="str">
        <f>IF(A26="","",IF(E26="Men",VLOOKUP(F26,'Time trial standards'!A$4:B$83,2,FALSE),VLOOKUP(F26,'Time trial standards'!A$4:C$83,3,FALSE)))</f>
        <v/>
      </c>
      <c r="I26" s="11" t="str">
        <f t="shared" si="0"/>
        <v/>
      </c>
      <c r="J26" s="11" t="str">
        <f t="shared" si="1"/>
        <v/>
      </c>
      <c r="K26" s="15" t="str">
        <f t="shared" si="2"/>
        <v/>
      </c>
      <c r="L26" s="5" t="str">
        <f t="shared" si="3"/>
        <v/>
      </c>
    </row>
    <row r="27" spans="1:12" x14ac:dyDescent="0.15">
      <c r="A27" s="6" t="str">
        <f>IF(ISNUMBER('Race 5'!A41),'Race 5'!A41,"")</f>
        <v/>
      </c>
      <c r="B27" s="8" t="str">
        <f>IF(ISNUMBER('Race 5'!A41),'Race 5'!B41,"")</f>
        <v/>
      </c>
      <c r="C27" s="5" t="str">
        <f>IF(ISNUMBER('Race 5'!A41),'Race 1'!C76&amp;" "&amp;'Race 5'!D41,"")</f>
        <v/>
      </c>
      <c r="D27" s="5" t="str">
        <f>IF(ISNUMBER('Race 5'!A41),'Race 5'!G41,"")</f>
        <v/>
      </c>
      <c r="E27" s="5" t="str">
        <f>IF(ISNUMBER('Race 5'!A41),'Race 5'!I41,"")</f>
        <v/>
      </c>
      <c r="F27" s="5" t="str">
        <f>IF(ISNUMBER('Race 5'!A41),'Race 5'!H41,"")</f>
        <v/>
      </c>
      <c r="G27" s="9" t="str">
        <f>IF(ISNUMBER('Race 5'!A41),'Race 5'!O41/60,"")</f>
        <v/>
      </c>
      <c r="H27" s="14" t="str">
        <f>IF(A27="","",IF(E27="Men",VLOOKUP(F27,'Time trial standards'!A$4:B$83,2,FALSE),VLOOKUP(F27,'Time trial standards'!A$4:C$83,3,FALSE)))</f>
        <v/>
      </c>
      <c r="I27" s="11" t="str">
        <f t="shared" si="0"/>
        <v/>
      </c>
      <c r="J27" s="11" t="str">
        <f t="shared" si="1"/>
        <v/>
      </c>
      <c r="K27" s="15" t="str">
        <f t="shared" si="2"/>
        <v/>
      </c>
      <c r="L27" s="5" t="str">
        <f t="shared" si="3"/>
        <v/>
      </c>
    </row>
    <row r="28" spans="1:12" x14ac:dyDescent="0.15">
      <c r="A28" s="6" t="str">
        <f>IF(ISNUMBER('Race 5'!A42),'Race 5'!A42,"")</f>
        <v/>
      </c>
      <c r="B28" s="8" t="str">
        <f>IF(ISNUMBER('Race 5'!A42),'Race 5'!B42,"")</f>
        <v/>
      </c>
      <c r="C28" s="5" t="str">
        <f>IF(ISNUMBER('Race 5'!A42),'Race 1'!C77&amp;" "&amp;'Race 5'!D42,"")</f>
        <v/>
      </c>
      <c r="D28" s="5" t="str">
        <f>IF(ISNUMBER('Race 5'!A42),'Race 5'!G42,"")</f>
        <v/>
      </c>
      <c r="E28" s="5" t="str">
        <f>IF(ISNUMBER('Race 5'!A42),'Race 5'!I42,"")</f>
        <v/>
      </c>
      <c r="F28" s="5" t="str">
        <f>IF(ISNUMBER('Race 5'!A42),'Race 5'!H42,"")</f>
        <v/>
      </c>
      <c r="G28" s="9" t="str">
        <f>IF(ISNUMBER('Race 5'!A42),'Race 5'!O42/60,"")</f>
        <v/>
      </c>
      <c r="H28" s="14" t="str">
        <f>IF(A28="","",IF(E28="Men",VLOOKUP(F28,'Time trial standards'!A$4:B$83,2,FALSE),VLOOKUP(F28,'Time trial standards'!A$4:C$83,3,FALSE)))</f>
        <v/>
      </c>
      <c r="I28" s="11" t="str">
        <f t="shared" si="0"/>
        <v/>
      </c>
      <c r="J28" s="11" t="str">
        <f t="shared" si="1"/>
        <v/>
      </c>
      <c r="K28" s="15" t="str">
        <f t="shared" si="2"/>
        <v/>
      </c>
      <c r="L28" s="5" t="str">
        <f t="shared" si="3"/>
        <v/>
      </c>
    </row>
    <row r="29" spans="1:12" x14ac:dyDescent="0.15">
      <c r="A29" s="6" t="str">
        <f>IF(ISNUMBER('Race 5'!A43),'Race 5'!A43,"")</f>
        <v/>
      </c>
      <c r="B29" s="8" t="str">
        <f>IF(ISNUMBER('Race 5'!A43),'Race 5'!B43,"")</f>
        <v/>
      </c>
      <c r="C29" s="5" t="str">
        <f>IF(ISNUMBER('Race 5'!A43),'Race 1'!C78&amp;" "&amp;'Race 5'!D43,"")</f>
        <v/>
      </c>
      <c r="D29" s="5" t="str">
        <f>IF(ISNUMBER('Race 5'!A43),'Race 5'!G43,"")</f>
        <v/>
      </c>
      <c r="E29" s="5" t="str">
        <f>IF(ISNUMBER('Race 5'!A43),'Race 5'!I43,"")</f>
        <v/>
      </c>
      <c r="F29" s="5" t="str">
        <f>IF(ISNUMBER('Race 5'!A43),'Race 5'!H43,"")</f>
        <v/>
      </c>
      <c r="G29" s="9" t="str">
        <f>IF(ISNUMBER('Race 5'!A43),'Race 5'!O43/60,"")</f>
        <v/>
      </c>
      <c r="H29" s="14" t="str">
        <f>IF(A29="","",IF(E29="Men",VLOOKUP(F29,'Time trial standards'!A$4:B$83,2,FALSE),VLOOKUP(F29,'Time trial standards'!A$4:C$83,3,FALSE)))</f>
        <v/>
      </c>
      <c r="I29" s="11" t="str">
        <f t="shared" si="0"/>
        <v/>
      </c>
      <c r="J29" s="11" t="str">
        <f t="shared" si="1"/>
        <v/>
      </c>
      <c r="K29" s="15" t="str">
        <f t="shared" si="2"/>
        <v/>
      </c>
      <c r="L29" s="5" t="str">
        <f t="shared" si="3"/>
        <v/>
      </c>
    </row>
  </sheetData>
  <pageMargins left="0.7" right="0.7" top="0.75" bottom="0.75" header="0.3" footer="0.3"/>
  <pageSetup paperSize="9"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X69"/>
  <sheetViews>
    <sheetView zoomScaleNormal="100" workbookViewId="0">
      <selection activeCell="M23" activeCellId="1" sqref="M22 M23"/>
    </sheetView>
  </sheetViews>
  <sheetFormatPr baseColWidth="10" defaultColWidth="9" defaultRowHeight="13" x14ac:dyDescent="0.15"/>
  <cols>
    <col min="1" max="1" width="15.1640625" style="35" customWidth="1"/>
    <col min="2" max="2" width="13" style="35" customWidth="1"/>
    <col min="3" max="3" width="23" style="35" customWidth="1"/>
    <col min="4" max="6" width="11.1640625" style="33" customWidth="1"/>
    <col min="7" max="7" width="12.1640625" style="32" customWidth="1"/>
    <col min="8" max="8" width="12.5" style="32" customWidth="1"/>
    <col min="9" max="9" width="12.33203125" style="32" customWidth="1"/>
    <col min="10" max="10" width="12.1640625" style="32" customWidth="1"/>
    <col min="11" max="11" width="12.1640625" style="32" hidden="1" customWidth="1"/>
    <col min="12" max="12" width="9" style="33" customWidth="1"/>
    <col min="13" max="13" width="11" style="32" customWidth="1"/>
    <col min="14" max="14" width="8.33203125" style="33" customWidth="1"/>
    <col min="15" max="15" width="10.5" style="32" customWidth="1"/>
    <col min="16" max="17" width="8.6640625" style="34" customWidth="1"/>
    <col min="18" max="18" width="9.5" style="32" customWidth="1"/>
    <col min="19" max="19" width="9.5" style="45" customWidth="1"/>
    <col min="20" max="20" width="8.6640625" style="33" customWidth="1"/>
    <col min="21" max="21" width="26" style="31" hidden="1" customWidth="1"/>
    <col min="22" max="22" width="9.1640625" style="31" hidden="1" customWidth="1"/>
    <col min="23" max="16384" width="9" style="31"/>
  </cols>
  <sheetData>
    <row r="1" spans="1:22" s="22" customFormat="1" ht="67" thickBot="1" x14ac:dyDescent="0.2">
      <c r="A1" s="46" t="s">
        <v>43</v>
      </c>
      <c r="B1" s="47" t="s">
        <v>3</v>
      </c>
      <c r="C1" s="48" t="s">
        <v>124</v>
      </c>
      <c r="D1" s="49" t="s">
        <v>9</v>
      </c>
      <c r="E1" s="49" t="s">
        <v>8</v>
      </c>
      <c r="F1" s="50" t="s">
        <v>7</v>
      </c>
      <c r="G1" s="51" t="s">
        <v>52</v>
      </c>
      <c r="H1" s="52" t="s">
        <v>119</v>
      </c>
      <c r="I1" s="52" t="s">
        <v>118</v>
      </c>
      <c r="J1" s="104" t="s">
        <v>51</v>
      </c>
      <c r="K1" s="52" t="s">
        <v>53</v>
      </c>
      <c r="L1" s="53" t="s">
        <v>115</v>
      </c>
      <c r="M1" s="36" t="s">
        <v>121</v>
      </c>
      <c r="N1" s="37" t="s">
        <v>116</v>
      </c>
      <c r="O1" s="38" t="s">
        <v>120</v>
      </c>
      <c r="P1" s="39" t="s">
        <v>50</v>
      </c>
      <c r="Q1" s="40" t="s">
        <v>114</v>
      </c>
      <c r="R1" s="41" t="s">
        <v>117</v>
      </c>
      <c r="S1" s="43" t="s">
        <v>123</v>
      </c>
      <c r="T1" s="42" t="s">
        <v>122</v>
      </c>
      <c r="U1" s="22" t="s">
        <v>44</v>
      </c>
      <c r="V1" s="22">
        <v>3</v>
      </c>
    </row>
    <row r="2" spans="1:22" customFormat="1" x14ac:dyDescent="0.15">
      <c r="A2" s="106" t="s">
        <v>239</v>
      </c>
      <c r="B2" s="106" t="s">
        <v>60</v>
      </c>
      <c r="C2" s="106" t="str">
        <f t="shared" ref="C2:C33" si="0">B2&amp;" "&amp;A2</f>
        <v>MICHAEL KEPKA</v>
      </c>
      <c r="D2" s="106" t="s">
        <v>22</v>
      </c>
      <c r="E2" s="107">
        <v>42</v>
      </c>
      <c r="F2" s="106" t="s">
        <v>235</v>
      </c>
      <c r="G2" s="108">
        <f>IF(A2="","",IF(ISERROR(VLOOKUP(C2,'Race 4 adjusted'!C$2:K$98,9,FALSE)),"",VLOOKUP(C2,'Race 4 adjusted'!C$2:K$98,9,FALSE)))</f>
        <v>-23.092145106589125</v>
      </c>
      <c r="H2" s="109">
        <f>IF(A2="","",IF(ISERROR(VLOOKUP(C2,'Race 3 adjusted'!C$2:K$96,9,FALSE)),"",VLOOKUP(C2,'Race 3 adjusted'!C$2:K$96,9,FALSE)))</f>
        <v>-22.027947886647429</v>
      </c>
      <c r="I2" s="109">
        <f>IF(A2="","",IF(ISERROR(VLOOKUP(C2,'Race 2 adjusted'!C$2:K$91,9,FALSE)),"",VLOOKUP(C2,'Race 2 adjusted'!C$2:K$91,9,FALSE)))</f>
        <v>-21.502719990435192</v>
      </c>
      <c r="J2" s="110">
        <f>IF(A2="","",IF(ISERROR(VLOOKUP(C2,'Race 1 adjusted'!C$2:K$99,9,FALSE)),"",VLOOKUP(C2,'Race 1 adjusted'!C$2:K$99,9,FALSE)))</f>
        <v>-20.465712422949252</v>
      </c>
      <c r="K2" s="111" t="str">
        <f>IF(C2="","",IF(ISERROR(VLOOKUP(C2&amp;" "&amp;D2,'Race 5 adjusted'!E$2:M$100,9,FALSE)),"",VLOOKUP(C2&amp;" "&amp;D2,'Race 5 adjusted'!E$2:M$100,9,FALSE)))</f>
        <v/>
      </c>
      <c r="L2" s="112" cm="1">
        <f t="array" ref="L2">SUMPRODUCT(--(LEN(G2:K2)&gt;0))</f>
        <v>4</v>
      </c>
      <c r="M2" s="108" cm="1">
        <f t="array" ref="M2">IF(B2="","",IF(COUNT(G2:K2)&lt;V$1,"",IF(V$1=1,(AVERAGE(SMALL(G2:K2,1))),IF(V$1=2,(AVERAGE(SMALL(G2:K2,{1,2}))),(AVERAGE(SMALL(G2:K2,{1,2,3})))))))</f>
        <v>-22.207604327890582</v>
      </c>
      <c r="N2" s="113">
        <f t="shared" ref="N2:N33" si="1">IF(M2="","",RANK(M2,M$2:M$66,1))</f>
        <v>1</v>
      </c>
      <c r="O2" s="26" cm="1">
        <f t="array" ref="O2">IF(B2="","",IF(COUNT(G2:K2)&lt;2,"",(AVERAGE(SMALL(G2:K2,{1,2})))))</f>
        <v>-22.560046496618277</v>
      </c>
      <c r="P2" s="30">
        <f t="shared" ref="P2:P33" si="2">IF(O2="","",RANK(O2,O$2:O$66,1))</f>
        <v>2</v>
      </c>
      <c r="Q2" s="29">
        <f t="shared" ref="Q2:Q33" si="3">IF(O2="","",COUNTIFS($D$2:$D$23,D2,$O$2:$O$23,"&lt;" &amp; O2,$O$2:$O$23,"&lt;&gt;0")+1)</f>
        <v>1</v>
      </c>
      <c r="R2" s="26">
        <f t="shared" ref="R2:R33" si="4">IF(B2="","",IF(COUNT(G2:K2)&lt;1,"",SMALL(G2:K2,1)))</f>
        <v>-23.092145106589125</v>
      </c>
      <c r="S2" s="44">
        <f t="shared" ref="S2:S33" si="5">IF(R2="","",RANK(R2,R$2:R$66,1))</f>
        <v>4</v>
      </c>
      <c r="T2" s="28">
        <f t="shared" ref="T2:T33" si="6">IF(R2="","",COUNTIFS($D$2:$D$23,D2,$R$2:$R$23,"&lt;" &amp; R2,$R$2:$R$23,"&lt;&gt;0")+1)</f>
        <v>1</v>
      </c>
    </row>
    <row r="3" spans="1:22" customFormat="1" x14ac:dyDescent="0.15">
      <c r="A3" s="106" t="s">
        <v>64</v>
      </c>
      <c r="B3" s="106" t="s">
        <v>58</v>
      </c>
      <c r="C3" s="106" t="str">
        <f t="shared" si="0"/>
        <v>CHRIS COCHINOS</v>
      </c>
      <c r="D3" s="106" t="s">
        <v>22</v>
      </c>
      <c r="E3" s="107">
        <v>44</v>
      </c>
      <c r="F3" s="106" t="s">
        <v>235</v>
      </c>
      <c r="G3" s="108">
        <f>IF(A3="","",IF(ISERROR(VLOOKUP(C3,'Race 4 adjusted'!C$2:K$98,9,FALSE)),"",VLOOKUP(C3,'Race 4 adjusted'!C$2:K$98,9,FALSE)))</f>
        <v>-18.947619874913176</v>
      </c>
      <c r="H3" s="109">
        <f>IF(A3="","",IF(ISERROR(VLOOKUP(C3,'Race 3 adjusted'!C$2:K$96,9,FALSE)),"",VLOOKUP(C3,'Race 3 adjusted'!C$2:K$96,9,FALSE)))</f>
        <v>-19.947880168185055</v>
      </c>
      <c r="I3" s="109">
        <f>IF(A3="","",IF(ISERROR(VLOOKUP(C3,'Race 2 adjusted'!C$2:K$91,9,FALSE)),"",VLOOKUP(C3,'Race 2 adjusted'!C$2:K$91,9,FALSE)))</f>
        <v>-21.05065417256014</v>
      </c>
      <c r="J3" s="110">
        <f>IF(A3="","",IF(ISERROR(VLOOKUP(C3,'Race 1 adjusted'!C$2:K$99,9,FALSE)),"",VLOOKUP(C3,'Race 1 adjusted'!C$2:K$99,9,FALSE)))</f>
        <v>-19.947880168185055</v>
      </c>
      <c r="K3" s="109" t="str">
        <f>IF(C3="","",IF(ISERROR(VLOOKUP(C3&amp;" "&amp;D3,'Race 5 adjusted'!E$2:M$100,9,FALSE)),"",VLOOKUP(C3&amp;" "&amp;D3,'Race 5 adjusted'!E$2:M$100,9,FALSE)))</f>
        <v/>
      </c>
      <c r="L3" s="112" cm="1">
        <f t="array" ref="L3">SUMPRODUCT(--(LEN(G3:K3)&gt;0))</f>
        <v>4</v>
      </c>
      <c r="M3" s="108" cm="1">
        <f t="array" ref="M3">IF(B3="","",IF(COUNT(G3:K3)&lt;V$1,"",IF(V$1=1,(AVERAGE(SMALL(G3:K3,1))),IF(V$1=2,(AVERAGE(SMALL(G3:K3,{1,2}))),(AVERAGE(SMALL(G3:K3,{1,2,3})))))))</f>
        <v>-20.315471502976749</v>
      </c>
      <c r="N3" s="113">
        <f t="shared" si="1"/>
        <v>2</v>
      </c>
      <c r="O3" s="26" cm="1">
        <f t="array" ref="O3">IF(B3="","",IF(COUNT(G3:K3)&lt;2,"",(AVERAGE(SMALL(G3:K3,{1,2})))))</f>
        <v>-20.499267170372597</v>
      </c>
      <c r="P3" s="30">
        <f t="shared" si="2"/>
        <v>3</v>
      </c>
      <c r="Q3" s="29">
        <f t="shared" si="3"/>
        <v>2</v>
      </c>
      <c r="R3" s="26">
        <f t="shared" si="4"/>
        <v>-21.05065417256014</v>
      </c>
      <c r="S3" s="44">
        <f t="shared" si="5"/>
        <v>5</v>
      </c>
      <c r="T3" s="28">
        <f t="shared" si="6"/>
        <v>2</v>
      </c>
    </row>
    <row r="4" spans="1:22" customFormat="1" x14ac:dyDescent="0.15">
      <c r="A4" s="106" t="s">
        <v>130</v>
      </c>
      <c r="B4" s="106" t="s">
        <v>270</v>
      </c>
      <c r="C4" s="106" t="str">
        <f t="shared" si="0"/>
        <v>TODD ROLTON</v>
      </c>
      <c r="D4" s="106" t="s">
        <v>22</v>
      </c>
      <c r="E4" s="107">
        <v>48</v>
      </c>
      <c r="F4" s="106" t="s">
        <v>235</v>
      </c>
      <c r="G4" s="108">
        <f>IF(A4="","",IF(ISERROR(VLOOKUP(C4,'Race 4 adjusted'!C$2:K$98,9,FALSE)),"",VLOOKUP(C4,'Race 4 adjusted'!C$2:K$98,9,FALSE)))</f>
        <v>-19.071724568574037</v>
      </c>
      <c r="H4" s="109">
        <f>IF(A4="","",IF(ISERROR(VLOOKUP(C4,'Race 3 adjusted'!C$2:K$96,9,FALSE)),"",VLOOKUP(C4,'Race 3 adjusted'!C$2:K$96,9,FALSE)))</f>
        <v>-16.999525881302976</v>
      </c>
      <c r="I4" s="109">
        <f>IF(A4="","",IF(ISERROR(VLOOKUP(C4,'Race 2 adjusted'!C$2:K$91,9,FALSE)),"",VLOOKUP(C4,'Race 2 adjusted'!C$2:K$91,9,FALSE)))</f>
        <v>-17.392405417506147</v>
      </c>
      <c r="J4" s="110">
        <f>IF(A4="","",IF(ISERROR(VLOOKUP(C4,'Race 1 adjusted'!C$2:K$99,9,FALSE)),"",VLOOKUP(C4,'Race 1 adjusted'!C$2:K$99,9,FALSE)))</f>
        <v>-17.708613916947254</v>
      </c>
      <c r="K4" s="109" t="str">
        <f>IF(C4="","",IF(ISERROR(VLOOKUP(C4&amp;" "&amp;D4,'Race 5 adjusted'!E$2:M$100,9,FALSE)),"",VLOOKUP(C4&amp;" "&amp;D4,'Race 5 adjusted'!E$2:M$100,9,FALSE)))</f>
        <v/>
      </c>
      <c r="L4" s="112" cm="1">
        <f t="array" ref="L4">SUMPRODUCT(--(LEN(G4:K4)&gt;0))</f>
        <v>4</v>
      </c>
      <c r="M4" s="108" cm="1">
        <f t="array" ref="M4">IF(B4="","",IF(COUNT(G4:K4)&lt;V$1,"",IF(V$1=1,(AVERAGE(SMALL(G4:K4,1))),IF(V$1=2,(AVERAGE(SMALL(G4:K4,{1,2}))),(AVERAGE(SMALL(G4:K4,{1,2,3})))))))</f>
        <v>-18.057581301009147</v>
      </c>
      <c r="N4" s="113">
        <f t="shared" si="1"/>
        <v>3</v>
      </c>
      <c r="O4" s="26" cm="1">
        <f t="array" ref="O4">IF(B4="","",IF(COUNT(G4:K4)&lt;2,"",(AVERAGE(SMALL(G4:K4,{1,2})))))</f>
        <v>-18.390169242760646</v>
      </c>
      <c r="P4" s="30">
        <f t="shared" si="2"/>
        <v>4</v>
      </c>
      <c r="Q4" s="29">
        <f t="shared" si="3"/>
        <v>3</v>
      </c>
      <c r="R4" s="26">
        <f t="shared" si="4"/>
        <v>-19.071724568574037</v>
      </c>
      <c r="S4" s="44">
        <f t="shared" si="5"/>
        <v>7</v>
      </c>
      <c r="T4" s="28">
        <f t="shared" si="6"/>
        <v>3</v>
      </c>
    </row>
    <row r="5" spans="1:22" customFormat="1" x14ac:dyDescent="0.15">
      <c r="A5" t="s">
        <v>244</v>
      </c>
      <c r="B5" t="s">
        <v>245</v>
      </c>
      <c r="C5" t="str">
        <f t="shared" si="0"/>
        <v>DERMOT NICHOLS</v>
      </c>
      <c r="D5" t="s">
        <v>22</v>
      </c>
      <c r="E5" s="103">
        <v>30</v>
      </c>
      <c r="F5" t="s">
        <v>235</v>
      </c>
      <c r="G5" s="26">
        <f>IF(A5="","",IF(ISERROR(VLOOKUP(C5,'Race 4 adjusted'!C$2:K$98,9,FALSE)),"",VLOOKUP(C5,'Race 4 adjusted'!C$2:K$98,9,FALSE)))</f>
        <v>-13.892625348227114</v>
      </c>
      <c r="H5" s="25">
        <f>IF(A5="","",IF(ISERROR(VLOOKUP(C5,'Race 3 adjusted'!C$2:K$96,9,FALSE)),"",VLOOKUP(C5,'Race 3 adjusted'!C$2:K$96,9,FALSE)))</f>
        <v>-14.223228034288764</v>
      </c>
      <c r="I5" s="25">
        <f>IF(A5="","",IF(ISERROR(VLOOKUP(C5,'Race 2 adjusted'!C$2:K$91,9,FALSE)),"",VLOOKUP(C5,'Race 2 adjusted'!C$2:K$91,9,FALSE)))</f>
        <v>-14.974147721877165</v>
      </c>
      <c r="J5" s="105">
        <f>IF(A5="","",IF(ISERROR(VLOOKUP(C5,'Race 1 adjusted'!C$2:K$99,9,FALSE)),"",VLOOKUP(C5,'Race 1 adjusted'!C$2:K$99,9,FALSE)))</f>
        <v>-14.722746524234614</v>
      </c>
      <c r="K5" s="25" t="str">
        <f>IF(C5="","",IF(ISERROR(VLOOKUP(C5&amp;" "&amp;D5,'Race 5 adjusted'!E$2:M$100,9,FALSE)),"",VLOOKUP(C5&amp;" "&amp;D5,'Race 5 adjusted'!E$2:M$100,9,FALSE)))</f>
        <v/>
      </c>
      <c r="L5" s="27" cm="1">
        <f t="array" ref="L5">SUMPRODUCT(--(LEN(G5:K5)&gt;0))</f>
        <v>4</v>
      </c>
      <c r="M5" s="26" cm="1">
        <f t="array" ref="M5">IF(B5="","",IF(COUNT(G5:K5)&lt;V$1,"",IF(V$1=1,(AVERAGE(SMALL(G5:K5,1))),IF(V$1=2,(AVERAGE(SMALL(G5:K5,{1,2}))),(AVERAGE(SMALL(G5:K5,{1,2,3})))))))</f>
        <v>-14.640040760133514</v>
      </c>
      <c r="N5" s="28">
        <f t="shared" si="1"/>
        <v>4</v>
      </c>
      <c r="O5" s="26" cm="1">
        <f t="array" ref="O5">IF(B5="","",IF(COUNT(G5:K5)&lt;2,"",(AVERAGE(SMALL(G5:K5,{1,2})))))</f>
        <v>-14.848447123055889</v>
      </c>
      <c r="P5" s="30">
        <f t="shared" si="2"/>
        <v>10</v>
      </c>
      <c r="Q5" s="29">
        <f t="shared" si="3"/>
        <v>4</v>
      </c>
      <c r="R5" s="26">
        <f t="shared" si="4"/>
        <v>-14.974147721877165</v>
      </c>
      <c r="S5" s="44">
        <f t="shared" si="5"/>
        <v>13</v>
      </c>
      <c r="T5" s="28">
        <f t="shared" si="6"/>
        <v>4</v>
      </c>
    </row>
    <row r="6" spans="1:22" customFormat="1" x14ac:dyDescent="0.15">
      <c r="A6" s="114" t="s">
        <v>82</v>
      </c>
      <c r="B6" s="114" t="s">
        <v>125</v>
      </c>
      <c r="C6" s="114" t="str">
        <f t="shared" si="0"/>
        <v>JODIE BATCHELOR</v>
      </c>
      <c r="D6" s="114" t="s">
        <v>630</v>
      </c>
      <c r="E6" s="115">
        <v>55</v>
      </c>
      <c r="F6" s="114" t="s">
        <v>327</v>
      </c>
      <c r="G6" s="116">
        <f>IF(A6="","",IF(ISERROR(VLOOKUP(C6,'Race 4 adjusted'!C$2:K$98,9,FALSE)),"",VLOOKUP(C6,'Race 4 adjusted'!C$2:K$98,9,FALSE)))</f>
        <v>-11.858716475095759</v>
      </c>
      <c r="H6" s="117">
        <f>IF(A6="","",IF(ISERROR(VLOOKUP(C6,'Race 3 adjusted'!C$2:K$96,9,FALSE)),"",VLOOKUP(C6,'Race 3 adjusted'!C$2:K$96,9,FALSE)))</f>
        <v>-10.087198340874806</v>
      </c>
      <c r="I6" s="117">
        <f>IF(A6="","",IF(ISERROR(VLOOKUP(C6,'Race 2 adjusted'!C$2:K$91,9,FALSE)),"",VLOOKUP(C6,'Race 2 adjusted'!C$2:K$91,9,FALSE)))</f>
        <v>-11.538204393505222</v>
      </c>
      <c r="J6" s="118">
        <f>IF(A6="","",IF(ISERROR(VLOOKUP(C6,'Race 1 adjusted'!C$2:K$99,9,FALSE)),"",VLOOKUP(C6,'Race 1 adjusted'!C$2:K$99,9,FALSE)))</f>
        <v>-11.156006091757096</v>
      </c>
      <c r="K6" s="117" t="str">
        <f>IF(C6="","",IF(ISERROR(VLOOKUP(C6&amp;" "&amp;D6,'Race 5 adjusted'!E$2:M$100,9,FALSE)),"",VLOOKUP(C6&amp;" "&amp;D6,'Race 5 adjusted'!E$2:M$100,9,FALSE)))</f>
        <v/>
      </c>
      <c r="L6" s="119" cm="1">
        <f t="array" ref="L6">SUMPRODUCT(--(LEN(G6:K6)&gt;0))</f>
        <v>4</v>
      </c>
      <c r="M6" s="116" cm="1">
        <f t="array" ref="M6">IF(B6="","",IF(COUNT(G6:K6)&lt;V$1,"",IF(V$1=1,(AVERAGE(SMALL(G6:K6,1))),IF(V$1=2,(AVERAGE(SMALL(G6:K6,{1,2}))),(AVERAGE(SMALL(G6:K6,{1,2,3})))))))</f>
        <v>-11.517642320119359</v>
      </c>
      <c r="N6" s="120">
        <f t="shared" si="1"/>
        <v>5</v>
      </c>
      <c r="O6" s="26" cm="1">
        <f t="array" ref="O6">IF(B6="","",IF(COUNT(G6:K6)&lt;2,"",(AVERAGE(SMALL(G6:K6,{1,2})))))</f>
        <v>-11.69846043430049</v>
      </c>
      <c r="P6" s="30">
        <f t="shared" si="2"/>
        <v>13</v>
      </c>
      <c r="Q6" s="29">
        <f t="shared" si="3"/>
        <v>2</v>
      </c>
      <c r="R6" s="26">
        <f t="shared" si="4"/>
        <v>-11.858716475095759</v>
      </c>
      <c r="S6" s="44">
        <f t="shared" si="5"/>
        <v>20</v>
      </c>
      <c r="T6" s="28">
        <f t="shared" si="6"/>
        <v>2</v>
      </c>
    </row>
    <row r="7" spans="1:22" customFormat="1" x14ac:dyDescent="0.15">
      <c r="A7" s="94" t="s">
        <v>280</v>
      </c>
      <c r="B7" s="94" t="s">
        <v>60</v>
      </c>
      <c r="C7" t="str">
        <f t="shared" si="0"/>
        <v>MICHAEL CASE</v>
      </c>
      <c r="D7" t="s">
        <v>22</v>
      </c>
      <c r="E7" s="103">
        <v>43</v>
      </c>
      <c r="F7" t="s">
        <v>235</v>
      </c>
      <c r="G7" s="26">
        <f>IF(A7="","",IF(ISERROR(VLOOKUP(C7,'Race 4 adjusted'!C$2:K$98,9,FALSE)),"",VLOOKUP(C7,'Race 4 adjusted'!C$2:K$98,9,FALSE)))</f>
        <v>-13.046425409473175</v>
      </c>
      <c r="H7" s="25">
        <f>IF(A7="","",IF(ISERROR(VLOOKUP(C7,'Race 3 adjusted'!C$2:K$96,9,FALSE)),"",VLOOKUP(C7,'Race 3 adjusted'!C$2:K$96,9,FALSE)))</f>
        <v>-7.2090155331653865</v>
      </c>
      <c r="I7" s="25">
        <f>IF(A7="","",IF(ISERROR(VLOOKUP(C7,'Race 2 adjusted'!C$2:K$91,9,FALSE)),"",VLOOKUP(C7,'Race 2 adjusted'!C$2:K$91,9,FALSE)))</f>
        <v>-12.746964679911693</v>
      </c>
      <c r="J7" s="105" t="str">
        <f>IF(A7="","",IF(ISERROR(VLOOKUP(C7,'Race 1 adjusted'!C$2:K$99,9,FALSE)),"",VLOOKUP(C7,'Race 1 adjusted'!C$2:K$99,9,FALSE)))</f>
        <v/>
      </c>
      <c r="K7" s="25" t="str">
        <f>IF(C7="","",IF(ISERROR(VLOOKUP(C7&amp;" "&amp;D7,'Race 5 adjusted'!E$2:M$100,9,FALSE)),"",VLOOKUP(C7&amp;" "&amp;D7,'Race 5 adjusted'!E$2:M$100,9,FALSE)))</f>
        <v/>
      </c>
      <c r="L7" s="27" cm="1">
        <f t="array" ref="L7">SUMPRODUCT(--(LEN(G7:K7)&gt;0))</f>
        <v>3</v>
      </c>
      <c r="M7" s="26" cm="1">
        <f t="array" ref="M7">IF(B7="","",IF(COUNT(G7:K7)&lt;V$1,"",IF(V$1=1,(AVERAGE(SMALL(G7:K7,1))),IF(V$1=2,(AVERAGE(SMALL(G7:K7,{1,2}))),(AVERAGE(SMALL(G7:K7,{1,2,3})))))))</f>
        <v>-11.000801874183418</v>
      </c>
      <c r="N7" s="28">
        <f t="shared" si="1"/>
        <v>6</v>
      </c>
      <c r="O7" s="26" cm="1">
        <f t="array" ref="O7">IF(B7="","",IF(COUNT(G7:K7)&lt;2,"",(AVERAGE(SMALL(G7:K7,{1,2})))))</f>
        <v>-12.896695044692434</v>
      </c>
      <c r="P7" s="30">
        <f t="shared" si="2"/>
        <v>11</v>
      </c>
      <c r="Q7" s="29">
        <f t="shared" si="3"/>
        <v>5</v>
      </c>
      <c r="R7" s="26">
        <f t="shared" si="4"/>
        <v>-13.046425409473175</v>
      </c>
      <c r="S7" s="44">
        <f t="shared" si="5"/>
        <v>16</v>
      </c>
      <c r="T7" s="28">
        <f t="shared" si="6"/>
        <v>5</v>
      </c>
    </row>
    <row r="8" spans="1:22" customFormat="1" x14ac:dyDescent="0.15">
      <c r="A8" s="114" t="s">
        <v>41</v>
      </c>
      <c r="B8" s="114" t="s">
        <v>54</v>
      </c>
      <c r="C8" s="114" t="str">
        <f t="shared" si="0"/>
        <v>VICKI-LYNNE BIRKS</v>
      </c>
      <c r="D8" s="114" t="s">
        <v>630</v>
      </c>
      <c r="E8" s="115">
        <v>66</v>
      </c>
      <c r="F8" s="114" t="s">
        <v>327</v>
      </c>
      <c r="G8" s="116">
        <f>IF(A8="","",IF(ISERROR(VLOOKUP(C8,'Race 4 adjusted'!C$2:K$98,9,FALSE)),"",VLOOKUP(C8,'Race 4 adjusted'!C$2:K$98,9,FALSE)))</f>
        <v>-12.168575920934414</v>
      </c>
      <c r="H8" s="117">
        <f>IF(A8="","",IF(ISERROR(VLOOKUP(C8,'Race 3 adjusted'!C$2:K$96,9,FALSE)),"",VLOOKUP(C8,'Race 3 adjusted'!C$2:K$96,9,FALSE)))</f>
        <v>-3.6218666998672195</v>
      </c>
      <c r="I8" s="117">
        <f>IF(A8="","",IF(ISERROR(VLOOKUP(C8,'Race 2 adjusted'!C$2:K$91,9,FALSE)),"",VLOOKUP(C8,'Race 2 adjusted'!C$2:K$91,9,FALSE)))</f>
        <v>-13.206043706927831</v>
      </c>
      <c r="J8" s="118">
        <f>IF(A8="","",IF(ISERROR(VLOOKUP(C8,'Race 1 adjusted'!C$2:K$99,9,FALSE)),"",VLOOKUP(C8,'Race 1 adjusted'!C$2:K$99,9,FALSE)))</f>
        <v>-7.5867157876594389</v>
      </c>
      <c r="K8" s="117" t="str">
        <f>IF(C8="","",IF(ISERROR(VLOOKUP(C8&amp;" "&amp;D8,'Race 5 adjusted'!E$2:M$100,9,FALSE)),"",VLOOKUP(C8&amp;" "&amp;D8,'Race 5 adjusted'!E$2:M$100,9,FALSE)))</f>
        <v/>
      </c>
      <c r="L8" s="119" cm="1">
        <f t="array" ref="L8">SUMPRODUCT(--(LEN(G8:K8)&gt;0))</f>
        <v>4</v>
      </c>
      <c r="M8" s="116" cm="1">
        <f t="array" ref="M8">IF(B8="","",IF(COUNT(G8:K8)&lt;V$1,"",IF(V$1=1,(AVERAGE(SMALL(G8:K8,1))),IF(V$1=2,(AVERAGE(SMALL(G8:K8,{1,2}))),(AVERAGE(SMALL(G8:K8,{1,2,3})))))))</f>
        <v>-10.987111805173894</v>
      </c>
      <c r="N8" s="120">
        <f t="shared" si="1"/>
        <v>7</v>
      </c>
      <c r="O8" s="26" cm="1">
        <f t="array" ref="O8">IF(B8="","",IF(COUNT(G8:K8)&lt;2,"",(AVERAGE(SMALL(G8:K8,{1,2})))))</f>
        <v>-12.687309813931122</v>
      </c>
      <c r="P8" s="30">
        <f t="shared" si="2"/>
        <v>12</v>
      </c>
      <c r="Q8" s="29">
        <f t="shared" si="3"/>
        <v>1</v>
      </c>
      <c r="R8" s="26">
        <f t="shared" si="4"/>
        <v>-13.206043706927831</v>
      </c>
      <c r="S8" s="44">
        <f t="shared" si="5"/>
        <v>15</v>
      </c>
      <c r="T8" s="28">
        <f t="shared" si="6"/>
        <v>1</v>
      </c>
    </row>
    <row r="9" spans="1:22" customFormat="1" x14ac:dyDescent="0.15">
      <c r="A9" t="s">
        <v>126</v>
      </c>
      <c r="B9" t="s">
        <v>127</v>
      </c>
      <c r="C9" t="str">
        <f t="shared" si="0"/>
        <v>GLENN FEAR</v>
      </c>
      <c r="D9" t="s">
        <v>22</v>
      </c>
      <c r="E9" s="103">
        <v>56</v>
      </c>
      <c r="F9" t="s">
        <v>235</v>
      </c>
      <c r="G9" s="26" t="str">
        <f>IF(A9="","",IF(ISERROR(VLOOKUP(C9,'Race 4 adjusted'!C$2:K$98,9,FALSE)),"",VLOOKUP(C9,'Race 4 adjusted'!C$2:K$98,9,FALSE)))</f>
        <v/>
      </c>
      <c r="H9" s="25">
        <f>IF(A9="","",IF(ISERROR(VLOOKUP(C9,'Race 3 adjusted'!C$2:K$96,9,FALSE)),"",VLOOKUP(C9,'Race 3 adjusted'!C$2:K$96,9,FALSE)))</f>
        <v>-8.8445388590737544</v>
      </c>
      <c r="I9" s="25">
        <f>IF(A9="","",IF(ISERROR(VLOOKUP(C9,'Race 2 adjusted'!C$2:K$91,9,FALSE)),"",VLOOKUP(C9,'Race 2 adjusted'!C$2:K$91,9,FALSE)))</f>
        <v>-11.708868829049354</v>
      </c>
      <c r="J9" s="105">
        <f>IF(A9="","",IF(ISERROR(VLOOKUP(C9,'Race 1 adjusted'!C$2:K$99,9,FALSE)),"",VLOOKUP(C9,'Race 1 adjusted'!C$2:K$99,9,FALSE)))</f>
        <v>-11.029374493106241</v>
      </c>
      <c r="K9" s="25" t="str">
        <f>IF(C9="","",IF(ISERROR(VLOOKUP(C9&amp;" "&amp;D9,'Race 5 adjusted'!E$2:M$100,9,FALSE)),"",VLOOKUP(C9&amp;" "&amp;D9,'Race 5 adjusted'!E$2:M$100,9,FALSE)))</f>
        <v/>
      </c>
      <c r="L9" s="27" cm="1">
        <f t="array" ref="L9">SUMPRODUCT(--(LEN(G9:K9)&gt;0))</f>
        <v>3</v>
      </c>
      <c r="M9" s="26" cm="1">
        <f t="array" ref="M9">IF(B9="","",IF(COUNT(G9:K9)&lt;V$1,"",IF(V$1=1,(AVERAGE(SMALL(G9:K9,1))),IF(V$1=2,(AVERAGE(SMALL(G9:K9,{1,2}))),(AVERAGE(SMALL(G9:K9,{1,2,3})))))))</f>
        <v>-10.527594060409784</v>
      </c>
      <c r="N9" s="28">
        <f t="shared" si="1"/>
        <v>8</v>
      </c>
      <c r="O9" s="26" cm="1">
        <f t="array" ref="O9">IF(B9="","",IF(COUNT(G9:K9)&lt;2,"",(AVERAGE(SMALL(G9:K9,{1,2})))))</f>
        <v>-11.369121661077799</v>
      </c>
      <c r="P9" s="30">
        <f t="shared" si="2"/>
        <v>14</v>
      </c>
      <c r="Q9" s="29">
        <f t="shared" si="3"/>
        <v>6</v>
      </c>
      <c r="R9" s="26">
        <f t="shared" si="4"/>
        <v>-11.708868829049354</v>
      </c>
      <c r="S9" s="44">
        <f t="shared" si="5"/>
        <v>21</v>
      </c>
      <c r="T9" s="28">
        <f t="shared" si="6"/>
        <v>6</v>
      </c>
    </row>
    <row r="10" spans="1:22" customFormat="1" x14ac:dyDescent="0.15">
      <c r="A10" t="s">
        <v>250</v>
      </c>
      <c r="B10" t="s">
        <v>251</v>
      </c>
      <c r="C10" t="str">
        <f t="shared" si="0"/>
        <v>ZANE ESPIE</v>
      </c>
      <c r="D10" t="s">
        <v>22</v>
      </c>
      <c r="E10" s="103">
        <v>20</v>
      </c>
      <c r="F10" t="s">
        <v>235</v>
      </c>
      <c r="G10" s="26">
        <f>IF(A10="","",IF(ISERROR(VLOOKUP(C10,'Race 4 adjusted'!C$2:K$98,9,FALSE)),"",VLOOKUP(C10,'Race 4 adjusted'!C$2:K$98,9,FALSE)))</f>
        <v>-10.896149161480404</v>
      </c>
      <c r="H10" s="25">
        <f>IF(A10="","",IF(ISERROR(VLOOKUP(C10,'Race 3 adjusted'!C$2:K$96,9,FALSE)),"",VLOOKUP(C10,'Race 3 adjusted'!C$2:K$96,9,FALSE)))</f>
        <v>-9.0349550496793221</v>
      </c>
      <c r="I10" s="25">
        <f>IF(A10="","",IF(ISERROR(VLOOKUP(C10,'Race 2 adjusted'!C$2:K$91,9,FALSE)),"",VLOOKUP(C10,'Race 2 adjusted'!C$2:K$91,9,FALSE)))</f>
        <v>-4.9259661649000659</v>
      </c>
      <c r="J10" s="105">
        <f>IF(A10="","",IF(ISERROR(VLOOKUP(C10,'Race 1 adjusted'!C$2:K$99,9,FALSE)),"",VLOOKUP(C10,'Race 1 adjusted'!C$2:K$99,9,FALSE)))</f>
        <v>-9.6483725183133071</v>
      </c>
      <c r="K10" s="25" t="str">
        <f>IF(C10="","",IF(ISERROR(VLOOKUP(C10&amp;" "&amp;D10,'Race 5 adjusted'!E$2:M$100,9,FALSE)),"",VLOOKUP(C10&amp;" "&amp;D10,'Race 5 adjusted'!E$2:M$100,9,FALSE)))</f>
        <v/>
      </c>
      <c r="L10" s="27" cm="1">
        <f t="array" ref="L10">SUMPRODUCT(--(LEN(G10:K10)&gt;0))</f>
        <v>4</v>
      </c>
      <c r="M10" s="26" cm="1">
        <f t="array" ref="M10">IF(B10="","",IF(COUNT(G10:K10)&lt;V$1,"",IF(V$1=1,(AVERAGE(SMALL(G10:K10,1))),IF(V$1=2,(AVERAGE(SMALL(G10:K10,{1,2}))),(AVERAGE(SMALL(G10:K10,{1,2,3})))))))</f>
        <v>-9.8598255764910103</v>
      </c>
      <c r="N10" s="28">
        <f t="shared" si="1"/>
        <v>9</v>
      </c>
      <c r="O10" s="26" cm="1">
        <f t="array" ref="O10">IF(B10="","",IF(COUNT(G10:K10)&lt;2,"",(AVERAGE(SMALL(G10:K10,{1,2})))))</f>
        <v>-10.272260839896855</v>
      </c>
      <c r="P10" s="30">
        <f t="shared" si="2"/>
        <v>17</v>
      </c>
      <c r="Q10" s="29">
        <f t="shared" si="3"/>
        <v>7</v>
      </c>
      <c r="R10" s="26">
        <f t="shared" si="4"/>
        <v>-10.896149161480404</v>
      </c>
      <c r="S10" s="44">
        <f t="shared" si="5"/>
        <v>23</v>
      </c>
      <c r="T10" s="28">
        <f t="shared" si="6"/>
        <v>7</v>
      </c>
    </row>
    <row r="11" spans="1:22" customFormat="1" x14ac:dyDescent="0.15">
      <c r="A11" s="121" t="s">
        <v>18</v>
      </c>
      <c r="B11" s="121" t="s">
        <v>55</v>
      </c>
      <c r="C11" s="114" t="str">
        <f t="shared" si="0"/>
        <v>MARGARET BOYLAN</v>
      </c>
      <c r="D11" s="114" t="s">
        <v>630</v>
      </c>
      <c r="E11" s="115">
        <v>67</v>
      </c>
      <c r="F11" s="114" t="s">
        <v>327</v>
      </c>
      <c r="G11" s="116">
        <f>IF(A11="","",IF(ISERROR(VLOOKUP(C11,'Race 4 adjusted'!C$2:K$98,9,FALSE)),"",VLOOKUP(C11,'Race 4 adjusted'!C$2:K$98,9,FALSE)))</f>
        <v>-8.4256383712905567</v>
      </c>
      <c r="H11" s="117">
        <f>IF(A11="","",IF(ISERROR(VLOOKUP(C11,'Race 3 adjusted'!C$2:K$96,9,FALSE)),"",VLOOKUP(C11,'Race 3 adjusted'!C$2:K$96,9,FALSE)))</f>
        <v>-5.3184179654768027</v>
      </c>
      <c r="I11" s="117">
        <f>IF(A11="","",IF(ISERROR(VLOOKUP(C11,'Race 2 adjusted'!C$2:K$91,9,FALSE)),"",VLOOKUP(C11,'Race 2 adjusted'!C$2:K$91,9,FALSE)))</f>
        <v>-10.54265611257696</v>
      </c>
      <c r="J11" s="118" t="str">
        <f>IF(A11="","",IF(ISERROR(VLOOKUP(C11,'Race 1 adjusted'!C$2:K$99,9,FALSE)),"",VLOOKUP(C11,'Race 1 adjusted'!C$2:K$99,9,FALSE)))</f>
        <v/>
      </c>
      <c r="K11" s="117" t="str">
        <f>IF(C11="","",IF(ISERROR(VLOOKUP(C11&amp;" "&amp;D11,'Race 5 adjusted'!E$2:M$100,9,FALSE)),"",VLOOKUP(C11&amp;" "&amp;D11,'Race 5 adjusted'!E$2:M$100,9,FALSE)))</f>
        <v/>
      </c>
      <c r="L11" s="119" cm="1">
        <f t="array" ref="L11">SUMPRODUCT(--(LEN(G11:K11)&gt;0))</f>
        <v>3</v>
      </c>
      <c r="M11" s="116" cm="1">
        <f t="array" ref="M11">IF(B11="","",IF(COUNT(G11:K11)&lt;V$1,"",IF(V$1=1,(AVERAGE(SMALL(G11:K11,1))),IF(V$1=2,(AVERAGE(SMALL(G11:K11,{1,2}))),(AVERAGE(SMALL(G11:K11,{1,2,3})))))))</f>
        <v>-8.0955708164481077</v>
      </c>
      <c r="N11" s="120">
        <f t="shared" si="1"/>
        <v>10</v>
      </c>
      <c r="O11" s="26" cm="1">
        <f t="array" ref="O11">IF(B11="","",IF(COUNT(G11:K11)&lt;2,"",(AVERAGE(SMALL(G11:K11,{1,2})))))</f>
        <v>-9.4841472419337585</v>
      </c>
      <c r="P11" s="30">
        <f t="shared" si="2"/>
        <v>19</v>
      </c>
      <c r="Q11" s="29">
        <f t="shared" si="3"/>
        <v>3</v>
      </c>
      <c r="R11" s="26">
        <f t="shared" si="4"/>
        <v>-10.54265611257696</v>
      </c>
      <c r="S11" s="44">
        <f t="shared" si="5"/>
        <v>26</v>
      </c>
      <c r="T11" s="28">
        <f t="shared" si="6"/>
        <v>3</v>
      </c>
    </row>
    <row r="12" spans="1:22" customFormat="1" x14ac:dyDescent="0.15">
      <c r="A12" t="s">
        <v>42</v>
      </c>
      <c r="B12" t="s">
        <v>61</v>
      </c>
      <c r="C12" t="str">
        <f t="shared" si="0"/>
        <v>CARL PURCZEL</v>
      </c>
      <c r="D12" t="s">
        <v>22</v>
      </c>
      <c r="E12" s="103">
        <v>53</v>
      </c>
      <c r="F12" t="s">
        <v>235</v>
      </c>
      <c r="G12" s="26">
        <f>IF(A12="","",IF(ISERROR(VLOOKUP(C12,'Race 4 adjusted'!C$2:K$98,9,FALSE)),"",VLOOKUP(C12,'Race 4 adjusted'!C$2:K$98,9,FALSE)))</f>
        <v>-4.6966715257531462</v>
      </c>
      <c r="H12" s="25">
        <f>IF(A12="","",IF(ISERROR(VLOOKUP(C12,'Race 3 adjusted'!C$2:K$96,9,FALSE)),"",VLOOKUP(C12,'Race 3 adjusted'!C$2:K$96,9,FALSE)))</f>
        <v>-1.2146514468245007</v>
      </c>
      <c r="I12" s="25">
        <f>IF(A12="","",IF(ISERROR(VLOOKUP(C12,'Race 2 adjusted'!C$2:K$91,9,FALSE)),"",VLOOKUP(C12,'Race 2 adjusted'!C$2:K$91,9,FALSE)))</f>
        <v>-7.4534959106323546</v>
      </c>
      <c r="J12" s="105">
        <f>IF(A12="","",IF(ISERROR(VLOOKUP(C12,'Race 1 adjusted'!C$2:K$99,9,FALSE)),"",VLOOKUP(C12,'Race 1 adjusted'!C$2:K$99,9,FALSE)))</f>
        <v>-5.6204656862744944</v>
      </c>
      <c r="K12" s="25" t="str">
        <f>IF(C12="","",IF(ISERROR(VLOOKUP(C12&amp;" "&amp;D12,'Race 5 adjusted'!E$2:M$100,9,FALSE)),"",VLOOKUP(C12&amp;" "&amp;D12,'Race 5 adjusted'!E$2:M$100,9,FALSE)))</f>
        <v/>
      </c>
      <c r="L12" s="27" cm="1">
        <f t="array" ref="L12">SUMPRODUCT(--(LEN(G12:K12)&gt;0))</f>
        <v>4</v>
      </c>
      <c r="M12" s="26" cm="1">
        <f t="array" ref="M12">IF(B12="","",IF(COUNT(G12:K12)&lt;V$1,"",IF(V$1=1,(AVERAGE(SMALL(G12:K12,1))),IF(V$1=2,(AVERAGE(SMALL(G12:K12,{1,2}))),(AVERAGE(SMALL(G12:K12,{1,2,3})))))))</f>
        <v>-5.9235443742199978</v>
      </c>
      <c r="N12" s="28">
        <f t="shared" si="1"/>
        <v>11</v>
      </c>
      <c r="O12" s="26" cm="1">
        <f t="array" ref="O12">IF(B12="","",IF(COUNT(G12:K12)&lt;2,"",(AVERAGE(SMALL(G12:K12,{1,2})))))</f>
        <v>-6.5369807984534241</v>
      </c>
      <c r="P12" s="30">
        <f t="shared" si="2"/>
        <v>22</v>
      </c>
      <c r="Q12" s="29">
        <f t="shared" si="3"/>
        <v>10</v>
      </c>
      <c r="R12" s="26">
        <f t="shared" si="4"/>
        <v>-7.4534959106323546</v>
      </c>
      <c r="S12" s="44">
        <f t="shared" si="5"/>
        <v>34</v>
      </c>
      <c r="T12" s="28">
        <f t="shared" si="6"/>
        <v>10</v>
      </c>
    </row>
    <row r="13" spans="1:22" customFormat="1" x14ac:dyDescent="0.15">
      <c r="A13" s="122" t="s">
        <v>164</v>
      </c>
      <c r="B13" s="122" t="s">
        <v>150</v>
      </c>
      <c r="C13" s="122" t="str">
        <f t="shared" si="0"/>
        <v>SAM VENNING</v>
      </c>
      <c r="D13" s="122" t="s">
        <v>22</v>
      </c>
      <c r="E13" s="123">
        <v>36</v>
      </c>
      <c r="F13" s="122" t="s">
        <v>311</v>
      </c>
      <c r="G13" s="124" t="str">
        <f>IF(A13="","",IF(ISERROR(VLOOKUP(C13,'Race 4 adjusted'!C$2:K$98,9,FALSE)),"",VLOOKUP(C13,'Race 4 adjusted'!C$2:K$98,9,FALSE)))</f>
        <v/>
      </c>
      <c r="H13" s="125">
        <f>IF(A13="","",IF(ISERROR(VLOOKUP(C13,'Race 3 adjusted'!C$2:K$96,9,FALSE)),"",VLOOKUP(C13,'Race 3 adjusted'!C$2:K$96,9,FALSE)))</f>
        <v>-1.393695920890003</v>
      </c>
      <c r="I13" s="125">
        <f>IF(A13="","",IF(ISERROR(VLOOKUP(C13,'Race 2 adjusted'!C$2:K$91,9,FALSE)),"",VLOOKUP(C13,'Race 2 adjusted'!C$2:K$91,9,FALSE)))</f>
        <v>-8.8619774386197676</v>
      </c>
      <c r="J13" s="126">
        <f>IF(A13="","",IF(ISERROR(VLOOKUP(C13,'Race 1 adjusted'!C$2:K$99,9,FALSE)),"",VLOOKUP(C13,'Race 1 adjusted'!C$2:K$99,9,FALSE)))</f>
        <v>-7.5065530799475644</v>
      </c>
      <c r="K13" s="125" t="str">
        <f>IF(C13="","",IF(ISERROR(VLOOKUP(C13&amp;" "&amp;D13,'Race 5 adjusted'!E$2:M$100,9,FALSE)),"",VLOOKUP(C13&amp;" "&amp;D13,'Race 5 adjusted'!E$2:M$100,9,FALSE)))</f>
        <v/>
      </c>
      <c r="L13" s="127" cm="1">
        <f t="array" ref="L13">SUMPRODUCT(--(LEN(G13:K13)&gt;0))</f>
        <v>3</v>
      </c>
      <c r="M13" s="124" cm="1">
        <f t="array" ref="M13">IF(B13="","",IF(COUNT(G13:K13)&lt;V$1,"",IF(V$1=1,(AVERAGE(SMALL(G13:K13,1))),IF(V$1=2,(AVERAGE(SMALL(G13:K13,{1,2}))),(AVERAGE(SMALL(G13:K13,{1,2,3})))))))</f>
        <v>-5.9207421464857788</v>
      </c>
      <c r="N13" s="128">
        <f t="shared" si="1"/>
        <v>12</v>
      </c>
      <c r="O13" s="26" cm="1">
        <f t="array" ref="O13">IF(B13="","",IF(COUNT(G13:K13)&lt;2,"",(AVERAGE(SMALL(G13:K13,{1,2})))))</f>
        <v>-8.1842652592836664</v>
      </c>
      <c r="P13" s="30">
        <f t="shared" si="2"/>
        <v>20</v>
      </c>
      <c r="Q13" s="29">
        <f t="shared" si="3"/>
        <v>8</v>
      </c>
      <c r="R13" s="26">
        <f t="shared" si="4"/>
        <v>-8.8619774386197676</v>
      </c>
      <c r="S13" s="44">
        <f t="shared" si="5"/>
        <v>31</v>
      </c>
      <c r="T13" s="28">
        <f t="shared" si="6"/>
        <v>9</v>
      </c>
    </row>
    <row r="14" spans="1:22" customFormat="1" x14ac:dyDescent="0.15">
      <c r="A14" t="s">
        <v>145</v>
      </c>
      <c r="B14" t="s">
        <v>146</v>
      </c>
      <c r="C14" t="str">
        <f t="shared" si="0"/>
        <v>JAMES JORDAN</v>
      </c>
      <c r="D14" t="s">
        <v>22</v>
      </c>
      <c r="E14" s="103">
        <v>54</v>
      </c>
      <c r="F14" t="s">
        <v>235</v>
      </c>
      <c r="G14" s="26">
        <f>IF(A14="","",IF(ISERROR(VLOOKUP(C14,'Race 4 adjusted'!C$2:K$98,9,FALSE)),"",VLOOKUP(C14,'Race 4 adjusted'!C$2:K$98,9,FALSE)))</f>
        <v>-5.1430547466511705</v>
      </c>
      <c r="H14" s="25">
        <f>IF(A14="","",IF(ISERROR(VLOOKUP(C14,'Race 3 adjusted'!C$2:K$96,9,FALSE)),"",VLOOKUP(C14,'Race 3 adjusted'!C$2:K$96,9,FALSE)))</f>
        <v>-4.7769152640743027</v>
      </c>
      <c r="I14" s="25" t="str">
        <f>IF(A14="","",IF(ISERROR(VLOOKUP(C14,'Race 2 adjusted'!C$2:K$91,9,FALSE)),"",VLOOKUP(C14,'Race 2 adjusted'!C$2:K$91,9,FALSE)))</f>
        <v/>
      </c>
      <c r="J14" s="105">
        <f>IF(A14="","",IF(ISERROR(VLOOKUP(C14,'Race 1 adjusted'!C$2:K$99,9,FALSE)),"",VLOOKUP(C14,'Race 1 adjusted'!C$2:K$99,9,FALSE)))</f>
        <v>-6.6965868794326475</v>
      </c>
      <c r="K14" s="25" t="str">
        <f>IF(C14="","",IF(ISERROR(VLOOKUP(C14&amp;" "&amp;D14,'Race 5 adjusted'!E$2:M$100,9,FALSE)),"",VLOOKUP(C14&amp;" "&amp;D14,'Race 5 adjusted'!E$2:M$100,9,FALSE)))</f>
        <v/>
      </c>
      <c r="L14" s="27" cm="1">
        <f t="array" ref="L14">SUMPRODUCT(--(LEN(G14:K14)&gt;0))</f>
        <v>3</v>
      </c>
      <c r="M14" s="26" cm="1">
        <f t="array" ref="M14">IF(B14="","",IF(COUNT(G14:K14)&lt;V$1,"",IF(V$1=1,(AVERAGE(SMALL(G14:K14,1))),IF(V$1=2,(AVERAGE(SMALL(G14:K14,{1,2}))),(AVERAGE(SMALL(G14:K14,{1,2,3})))))))</f>
        <v>-5.5388522967193738</v>
      </c>
      <c r="N14" s="28">
        <f t="shared" si="1"/>
        <v>13</v>
      </c>
      <c r="O14" s="26" cm="1">
        <f t="array" ref="O14">IF(B14="","",IF(COUNT(G14:K14)&lt;2,"",(AVERAGE(SMALL(G14:K14,{1,2})))))</f>
        <v>-5.919820813041909</v>
      </c>
      <c r="P14" s="30">
        <f t="shared" si="2"/>
        <v>23</v>
      </c>
      <c r="Q14" s="29">
        <f t="shared" si="3"/>
        <v>11</v>
      </c>
      <c r="R14" s="26">
        <f t="shared" si="4"/>
        <v>-6.6965868794326475</v>
      </c>
      <c r="S14" s="44">
        <f t="shared" si="5"/>
        <v>35</v>
      </c>
      <c r="T14" s="28">
        <f t="shared" si="6"/>
        <v>11</v>
      </c>
    </row>
    <row r="15" spans="1:22" customFormat="1" x14ac:dyDescent="0.15">
      <c r="A15" t="s">
        <v>274</v>
      </c>
      <c r="B15" t="s">
        <v>275</v>
      </c>
      <c r="C15" t="str">
        <f t="shared" si="0"/>
        <v>BINUK KULATHUNGA</v>
      </c>
      <c r="D15" t="s">
        <v>22</v>
      </c>
      <c r="E15" s="103">
        <v>19</v>
      </c>
      <c r="F15" t="s">
        <v>235</v>
      </c>
      <c r="G15" s="26">
        <f>IF(A15="","",IF(ISERROR(VLOOKUP(C15,'Race 4 adjusted'!C$2:K$98,9,FALSE)),"",VLOOKUP(C15,'Race 4 adjusted'!C$2:K$98,9,FALSE)))</f>
        <v>-4.4575981610012212</v>
      </c>
      <c r="H15" s="25">
        <f>IF(A15="","",IF(ISERROR(VLOOKUP(C15,'Race 3 adjusted'!C$2:K$96,9,FALSE)),"",VLOOKUP(C15,'Race 3 adjusted'!C$2:K$96,9,FALSE)))</f>
        <v>-4.5977156635646184</v>
      </c>
      <c r="I15" s="25">
        <f>IF(A15="","",IF(ISERROR(VLOOKUP(C15,'Race 2 adjusted'!C$2:K$91,9,FALSE)),"",VLOOKUP(C15,'Race 2 adjusted'!C$2:K$91,9,FALSE)))</f>
        <v>-6.0919687444726405</v>
      </c>
      <c r="J15" s="105">
        <f>IF(A15="","",IF(ISERROR(VLOOKUP(C15,'Race 1 adjusted'!C$2:K$99,9,FALSE)),"",VLOOKUP(C15,'Race 1 adjusted'!C$2:K$99,9,FALSE)))</f>
        <v>-4.3178555547657531</v>
      </c>
      <c r="K15" s="25" t="str">
        <f>IF(C15="","",IF(ISERROR(VLOOKUP(C15&amp;" "&amp;D15,'Race 5 adjusted'!E$2:M$100,9,FALSE)),"",VLOOKUP(C15&amp;" "&amp;D15,'Race 5 adjusted'!E$2:M$100,9,FALSE)))</f>
        <v/>
      </c>
      <c r="L15" s="27" cm="1">
        <f t="array" ref="L15">SUMPRODUCT(--(LEN(G15:K15)&gt;0))</f>
        <v>4</v>
      </c>
      <c r="M15" s="26" cm="1">
        <f t="array" ref="M15">IF(B15="","",IF(COUNT(G15:K15)&lt;V$1,"",IF(V$1=1,(AVERAGE(SMALL(G15:K15,1))),IF(V$1=2,(AVERAGE(SMALL(G15:K15,{1,2}))),(AVERAGE(SMALL(G15:K15,{1,2,3})))))))</f>
        <v>-5.0490941896794936</v>
      </c>
      <c r="N15" s="28">
        <f t="shared" si="1"/>
        <v>14</v>
      </c>
      <c r="O15" s="26" cm="1">
        <f t="array" ref="O15">IF(B15="","",IF(COUNT(G15:K15)&lt;2,"",(AVERAGE(SMALL(G15:K15,{1,2})))))</f>
        <v>-5.3448422040186294</v>
      </c>
      <c r="P15" s="30">
        <f t="shared" si="2"/>
        <v>24</v>
      </c>
      <c r="Q15" s="29">
        <f t="shared" si="3"/>
        <v>12</v>
      </c>
      <c r="R15" s="26">
        <f t="shared" si="4"/>
        <v>-6.0919687444726405</v>
      </c>
      <c r="S15" s="44">
        <f t="shared" si="5"/>
        <v>37</v>
      </c>
      <c r="T15" s="28">
        <f t="shared" si="6"/>
        <v>12</v>
      </c>
    </row>
    <row r="16" spans="1:22" customFormat="1" x14ac:dyDescent="0.15">
      <c r="A16" s="122" t="s">
        <v>581</v>
      </c>
      <c r="B16" s="122" t="s">
        <v>582</v>
      </c>
      <c r="C16" s="122" t="str">
        <f t="shared" si="0"/>
        <v>BOWEN KEMP</v>
      </c>
      <c r="D16" s="122" t="s">
        <v>22</v>
      </c>
      <c r="E16" s="123">
        <v>28</v>
      </c>
      <c r="F16" s="122" t="s">
        <v>311</v>
      </c>
      <c r="G16" s="124">
        <f>IF(A16="","",IF(ISERROR(VLOOKUP(C16,'Race 4 adjusted'!C$2:K$98,9,FALSE)),"",VLOOKUP(C16,'Race 4 adjusted'!C$2:K$98,9,FALSE)))</f>
        <v>-4.5040118773736353</v>
      </c>
      <c r="H16" s="125" t="str">
        <f>IF(A16="","",IF(ISERROR(VLOOKUP(C16,'Race 3 adjusted'!C$2:K$96,9,FALSE)),"",VLOOKUP(C16,'Race 3 adjusted'!C$2:K$96,9,FALSE)))</f>
        <v/>
      </c>
      <c r="I16" s="125">
        <f>IF(A16="","",IF(ISERROR(VLOOKUP(C16,'Race 2 adjusted'!C$2:K$91,9,FALSE)),"",VLOOKUP(C16,'Race 2 adjusted'!C$2:K$91,9,FALSE)))</f>
        <v>-4.9966233811727028</v>
      </c>
      <c r="J16" s="126">
        <f>IF(A16="","",IF(ISERROR(VLOOKUP(C16,'Race 1 adjusted'!C$2:K$99,9,FALSE)),"",VLOOKUP(C16,'Race 1 adjusted'!C$2:K$99,9,FALSE)))</f>
        <v>-5.6368466944725721</v>
      </c>
      <c r="K16" s="125" t="str">
        <f>IF(C16="","",IF(ISERROR(VLOOKUP(C16&amp;" "&amp;D16,'Race 5 adjusted'!E$2:M$100,9,FALSE)),"",VLOOKUP(C16&amp;" "&amp;D16,'Race 5 adjusted'!E$2:M$100,9,FALSE)))</f>
        <v/>
      </c>
      <c r="L16" s="127" cm="1">
        <f t="array" ref="L16">SUMPRODUCT(--(LEN(G16:K16)&gt;0))</f>
        <v>3</v>
      </c>
      <c r="M16" s="124" cm="1">
        <f t="array" ref="M16">IF(B16="","",IF(COUNT(G16:K16)&lt;V$1,"",IF(V$1=1,(AVERAGE(SMALL(G16:K16,1))),IF(V$1=2,(AVERAGE(SMALL(G16:K16,{1,2}))),(AVERAGE(SMALL(G16:K16,{1,2,3})))))))</f>
        <v>-5.0458273176729698</v>
      </c>
      <c r="N16" s="128">
        <f t="shared" si="1"/>
        <v>15</v>
      </c>
      <c r="O16" s="26" cm="1">
        <f t="array" ref="O16">IF(B16="","",IF(COUNT(G16:K16)&lt;2,"",(AVERAGE(SMALL(G16:K16,{1,2})))))</f>
        <v>-5.316735037822637</v>
      </c>
      <c r="P16" s="30">
        <f t="shared" si="2"/>
        <v>25</v>
      </c>
      <c r="Q16" s="29">
        <f t="shared" si="3"/>
        <v>13</v>
      </c>
      <c r="R16" s="26">
        <f t="shared" si="4"/>
        <v>-5.6368466944725721</v>
      </c>
      <c r="S16" s="44">
        <f t="shared" si="5"/>
        <v>39</v>
      </c>
      <c r="T16" s="28">
        <f t="shared" si="6"/>
        <v>13</v>
      </c>
    </row>
    <row r="17" spans="1:20" customFormat="1" x14ac:dyDescent="0.15">
      <c r="A17" s="94" t="s">
        <v>67</v>
      </c>
      <c r="B17" s="94" t="s">
        <v>617</v>
      </c>
      <c r="C17" t="str">
        <f t="shared" si="0"/>
        <v>JARRED LAWRIE</v>
      </c>
      <c r="D17" t="s">
        <v>22</v>
      </c>
      <c r="E17" s="103">
        <v>16</v>
      </c>
      <c r="F17" t="s">
        <v>311</v>
      </c>
      <c r="G17" s="26">
        <f>IF(A17="","",IF(ISERROR(VLOOKUP(C17,'Race 4 adjusted'!C$2:K$98,9,FALSE)),"",VLOOKUP(C17,'Race 4 adjusted'!C$2:K$98,9,FALSE)))</f>
        <v>-4.6794531191296649</v>
      </c>
      <c r="H17" s="25">
        <f>IF(A17="","",IF(ISERROR(VLOOKUP(C17,'Race 3 adjusted'!C$2:K$96,9,FALSE)),"",VLOOKUP(C17,'Race 3 adjusted'!C$2:K$96,9,FALSE)))</f>
        <v>2.133625642273552</v>
      </c>
      <c r="I17" s="25">
        <f>IF(A17="","",IF(ISERROR(VLOOKUP(C17,'Race 2 adjusted'!C$2:K$91,9,FALSE)),"",VLOOKUP(C17,'Race 2 adjusted'!C$2:K$91,9,FALSE)))</f>
        <v>-9.1535410068536347</v>
      </c>
      <c r="J17" s="105" t="str">
        <f>IF(A17="","",IF(ISERROR(VLOOKUP(C17,'Race 1 adjusted'!C$2:K$99,9,FALSE)),"",VLOOKUP(C17,'Race 1 adjusted'!C$2:K$99,9,FALSE)))</f>
        <v/>
      </c>
      <c r="K17" s="25" t="str">
        <f>IF(C17="","",IF(ISERROR(VLOOKUP(C17&amp;" "&amp;D17,'Race 5 adjusted'!E$2:M$100,9,FALSE)),"",VLOOKUP(C17&amp;" "&amp;D17,'Race 5 adjusted'!E$2:M$100,9,FALSE)))</f>
        <v/>
      </c>
      <c r="L17" s="27" cm="1">
        <f t="array" ref="L17">SUMPRODUCT(--(LEN(G17:K17)&gt;0))</f>
        <v>3</v>
      </c>
      <c r="M17" s="26" cm="1">
        <f t="array" ref="M17">IF(B17="","",IF(COUNT(G17:K17)&lt;V$1,"",IF(V$1=1,(AVERAGE(SMALL(G17:K17,1))),IF(V$1=2,(AVERAGE(SMALL(G17:K17,{1,2}))),(AVERAGE(SMALL(G17:K17,{1,2,3})))))))</f>
        <v>-3.8997894945699159</v>
      </c>
      <c r="N17" s="28">
        <f t="shared" si="1"/>
        <v>16</v>
      </c>
      <c r="O17" s="26" cm="1">
        <f t="array" ref="O17">IF(B17="","",IF(COUNT(G17:K17)&lt;2,"",(AVERAGE(SMALL(G17:K17,{1,2})))))</f>
        <v>-6.9164970629916498</v>
      </c>
      <c r="P17" s="30">
        <f t="shared" si="2"/>
        <v>21</v>
      </c>
      <c r="Q17" s="29">
        <f t="shared" si="3"/>
        <v>9</v>
      </c>
      <c r="R17" s="26">
        <f t="shared" si="4"/>
        <v>-9.1535410068536347</v>
      </c>
      <c r="S17" s="44">
        <f t="shared" si="5"/>
        <v>30</v>
      </c>
      <c r="T17" s="28">
        <f t="shared" si="6"/>
        <v>8</v>
      </c>
    </row>
    <row r="18" spans="1:20" customFormat="1" x14ac:dyDescent="0.15">
      <c r="A18" t="s">
        <v>147</v>
      </c>
      <c r="B18" t="s">
        <v>148</v>
      </c>
      <c r="C18" t="str">
        <f t="shared" si="0"/>
        <v>LISA RICKARD</v>
      </c>
      <c r="D18" t="s">
        <v>630</v>
      </c>
      <c r="E18" s="103">
        <v>41</v>
      </c>
      <c r="F18" t="s">
        <v>327</v>
      </c>
      <c r="G18" s="26">
        <f>IF(A18="","",IF(ISERROR(VLOOKUP(C18,'Race 4 adjusted'!C$2:K$98,9,FALSE)),"",VLOOKUP(C18,'Race 4 adjusted'!C$2:K$98,9,FALSE)))</f>
        <v>-2.597948645063513</v>
      </c>
      <c r="H18" s="25">
        <f>IF(A18="","",IF(ISERROR(VLOOKUP(C18,'Race 3 adjusted'!C$2:K$96,9,FALSE)),"",VLOOKUP(C18,'Race 3 adjusted'!C$2:K$96,9,FALSE)))</f>
        <v>-2.0756740196078609</v>
      </c>
      <c r="I18" s="25" t="str">
        <f>IF(A18="","",IF(ISERROR(VLOOKUP(C18,'Race 2 adjusted'!C$2:K$91,9,FALSE)),"",VLOOKUP(C18,'Race 2 adjusted'!C$2:K$91,9,FALSE)))</f>
        <v/>
      </c>
      <c r="J18" s="105">
        <f>IF(A18="","",IF(ISERROR(VLOOKUP(C18,'Race 1 adjusted'!C$2:K$99,9,FALSE)),"",VLOOKUP(C18,'Race 1 adjusted'!C$2:K$99,9,FALSE)))</f>
        <v>-5.7853409534974602</v>
      </c>
      <c r="K18" s="25" t="str">
        <f>IF(C18="","",IF(ISERROR(VLOOKUP(C18&amp;" "&amp;D18,'Race 5 adjusted'!E$2:M$100,9,FALSE)),"",VLOOKUP(C18&amp;" "&amp;D18,'Race 5 adjusted'!E$2:M$100,9,FALSE)))</f>
        <v/>
      </c>
      <c r="L18" s="27" cm="1">
        <f t="array" ref="L18">SUMPRODUCT(--(LEN(G18:K18)&gt;0))</f>
        <v>3</v>
      </c>
      <c r="M18" s="26" cm="1">
        <f t="array" ref="M18">IF(B18="","",IF(COUNT(G18:K18)&lt;V$1,"",IF(V$1=1,(AVERAGE(SMALL(G18:K18,1))),IF(V$1=2,(AVERAGE(SMALL(G18:K18,{1,2}))),(AVERAGE(SMALL(G18:K18,{1,2,3})))))))</f>
        <v>-3.486321206056278</v>
      </c>
      <c r="N18" s="28">
        <f t="shared" si="1"/>
        <v>17</v>
      </c>
      <c r="O18" s="26" cm="1">
        <f t="array" ref="O18">IF(B18="","",IF(COUNT(G18:K18)&lt;2,"",(AVERAGE(SMALL(G18:K18,{1,2})))))</f>
        <v>-4.1916447992804864</v>
      </c>
      <c r="P18" s="30">
        <f t="shared" si="2"/>
        <v>27</v>
      </c>
      <c r="Q18" s="29">
        <f t="shared" si="3"/>
        <v>4</v>
      </c>
      <c r="R18" s="26">
        <f t="shared" si="4"/>
        <v>-5.7853409534974602</v>
      </c>
      <c r="S18" s="44">
        <f t="shared" si="5"/>
        <v>38</v>
      </c>
      <c r="T18" s="28">
        <f t="shared" si="6"/>
        <v>4</v>
      </c>
    </row>
    <row r="19" spans="1:20" customFormat="1" x14ac:dyDescent="0.15">
      <c r="A19" t="s">
        <v>149</v>
      </c>
      <c r="B19" t="s">
        <v>150</v>
      </c>
      <c r="C19" t="str">
        <f t="shared" si="0"/>
        <v>SAM GERMEIN</v>
      </c>
      <c r="D19" t="s">
        <v>22</v>
      </c>
      <c r="E19" s="103">
        <v>45</v>
      </c>
      <c r="F19" t="s">
        <v>235</v>
      </c>
      <c r="G19" s="26">
        <f>IF(A19="","",IF(ISERROR(VLOOKUP(C19,'Race 4 adjusted'!C$2:K$98,9,FALSE)),"",VLOOKUP(C19,'Race 4 adjusted'!C$2:K$98,9,FALSE)))</f>
        <v>-1.7056983845547806</v>
      </c>
      <c r="H19" s="25">
        <f>IF(A19="","",IF(ISERROR(VLOOKUP(C19,'Race 3 adjusted'!C$2:K$96,9,FALSE)),"",VLOOKUP(C19,'Race 3 adjusted'!C$2:K$96,9,FALSE)))</f>
        <v>3.3767312371327183</v>
      </c>
      <c r="I19" s="25">
        <f>IF(A19="","",IF(ISERROR(VLOOKUP(C19,'Race 2 adjusted'!C$2:K$91,9,FALSE)),"",VLOOKUP(C19,'Race 2 adjusted'!C$2:K$91,9,FALSE)))</f>
        <v>-4.0423468359532295</v>
      </c>
      <c r="J19" s="105">
        <f>IF(A19="","",IF(ISERROR(VLOOKUP(C19,'Race 1 adjusted'!C$2:K$99,9,FALSE)),"",VLOOKUP(C19,'Race 1 adjusted'!C$2:K$99,9,FALSE)))</f>
        <v>-1.3463142913231183</v>
      </c>
      <c r="K19" s="25" t="str">
        <f>IF(C19="","",IF(ISERROR(VLOOKUP(C19&amp;" "&amp;D19,'Race 5 adjusted'!E$2:M$100,9,FALSE)),"",VLOOKUP(C19&amp;" "&amp;D19,'Race 5 adjusted'!E$2:M$100,9,FALSE)))</f>
        <v/>
      </c>
      <c r="L19" s="27" cm="1">
        <f t="array" ref="L19">SUMPRODUCT(--(LEN(G19:K19)&gt;0))</f>
        <v>4</v>
      </c>
      <c r="M19" s="26" cm="1">
        <f t="array" ref="M19">IF(B19="","",IF(COUNT(G19:K19)&lt;V$1,"",IF(V$1=1,(AVERAGE(SMALL(G19:K19,1))),IF(V$1=2,(AVERAGE(SMALL(G19:K19,{1,2}))),(AVERAGE(SMALL(G19:K19,{1,2,3})))))))</f>
        <v>-2.3647865039437095</v>
      </c>
      <c r="N19" s="28">
        <f t="shared" si="1"/>
        <v>18</v>
      </c>
      <c r="O19" s="26" cm="1">
        <f t="array" ref="O19">IF(B19="","",IF(COUNT(G19:K19)&lt;2,"",(AVERAGE(SMALL(G19:K19,{1,2})))))</f>
        <v>-2.8740226102540052</v>
      </c>
      <c r="P19" s="30">
        <f t="shared" si="2"/>
        <v>28</v>
      </c>
      <c r="Q19" s="29">
        <f t="shared" si="3"/>
        <v>14</v>
      </c>
      <c r="R19" s="26">
        <f t="shared" si="4"/>
        <v>-4.0423468359532295</v>
      </c>
      <c r="S19" s="44">
        <f t="shared" si="5"/>
        <v>45</v>
      </c>
      <c r="T19" s="28">
        <f t="shared" si="6"/>
        <v>14</v>
      </c>
    </row>
    <row r="20" spans="1:20" customFormat="1" x14ac:dyDescent="0.15">
      <c r="A20" t="s">
        <v>603</v>
      </c>
      <c r="B20" t="s">
        <v>604</v>
      </c>
      <c r="C20" t="str">
        <f t="shared" si="0"/>
        <v>PHILIP DEVERELL</v>
      </c>
      <c r="D20" s="57" t="s">
        <v>22</v>
      </c>
      <c r="E20" s="103">
        <v>51</v>
      </c>
      <c r="F20" t="s">
        <v>235</v>
      </c>
      <c r="G20" s="26" t="str">
        <f>IF(A20="","",IF(ISERROR(VLOOKUP(C20,'Race 4 adjusted'!C$2:K$98,9,FALSE)),"",VLOOKUP(C20,'Race 4 adjusted'!C$2:K$98,9,FALSE)))</f>
        <v/>
      </c>
      <c r="H20" s="25">
        <f>IF(A20="","",IF(ISERROR(VLOOKUP(C20,'Race 3 adjusted'!C$2:K$96,9,FALSE)),"",VLOOKUP(C20,'Race 3 adjusted'!C$2:K$96,9,FALSE)))</f>
        <v>6.4462655783746037</v>
      </c>
      <c r="I20" s="25">
        <f>IF(A20="","",IF(ISERROR(VLOOKUP(C20,'Race 2 adjusted'!C$2:K$91,9,FALSE)),"",VLOOKUP(C20,'Race 2 adjusted'!C$2:K$91,9,FALSE)))</f>
        <v>3.5512803112558595</v>
      </c>
      <c r="J20" s="105">
        <f>IF(A20="","",IF(ISERROR(VLOOKUP(C20,'Race 1 adjusted'!C$2:K$99,9,FALSE)),"",VLOOKUP(C20,'Race 1 adjusted'!C$2:K$99,9,FALSE)))</f>
        <v>4.587249373433564</v>
      </c>
      <c r="K20" s="25" t="str">
        <f>IF(C20="","",IF(ISERROR(VLOOKUP(C20&amp;" "&amp;D20,'Race 5 adjusted'!E$2:M$100,9,FALSE)),"",VLOOKUP(C20&amp;" "&amp;D20,'Race 5 adjusted'!E$2:M$100,9,FALSE)))</f>
        <v/>
      </c>
      <c r="L20" s="27" cm="1">
        <f t="array" ref="L20">SUMPRODUCT(--(LEN(G20:K20)&gt;0))</f>
        <v>3</v>
      </c>
      <c r="M20" s="26" cm="1">
        <f t="array" ref="M20">IF(B20="","",IF(COUNT(G20:K20)&lt;V$1,"",IF(V$1=1,(AVERAGE(SMALL(G20:K20,1))),IF(V$1=2,(AVERAGE(SMALL(G20:K20,{1,2}))),(AVERAGE(SMALL(G20:K20,{1,2,3})))))))</f>
        <v>4.8615984210213421</v>
      </c>
      <c r="N20" s="28">
        <f t="shared" si="1"/>
        <v>19</v>
      </c>
      <c r="O20" s="26" cm="1">
        <f t="array" ref="O20">IF(B20="","",IF(COUNT(G20:K20)&lt;2,"",(AVERAGE(SMALL(G20:K20,{1,2})))))</f>
        <v>4.0692648423447118</v>
      </c>
      <c r="P20" s="30">
        <f t="shared" si="2"/>
        <v>31</v>
      </c>
      <c r="Q20" s="29">
        <f t="shared" si="3"/>
        <v>15</v>
      </c>
      <c r="R20" s="26">
        <f t="shared" si="4"/>
        <v>3.5512803112558595</v>
      </c>
      <c r="S20" s="44">
        <f t="shared" si="5"/>
        <v>52</v>
      </c>
      <c r="T20" s="28">
        <f t="shared" si="6"/>
        <v>15</v>
      </c>
    </row>
    <row r="21" spans="1:20" customFormat="1" x14ac:dyDescent="0.15">
      <c r="A21" t="s">
        <v>20</v>
      </c>
      <c r="B21" t="s">
        <v>56</v>
      </c>
      <c r="C21" t="str">
        <f t="shared" si="0"/>
        <v>NADIA HENRIKS</v>
      </c>
      <c r="D21" t="s">
        <v>630</v>
      </c>
      <c r="E21" s="103">
        <v>48</v>
      </c>
      <c r="F21" t="s">
        <v>327</v>
      </c>
      <c r="G21" s="26">
        <f>IF(A21="","",IF(ISERROR(VLOOKUP(C21,'Race 4 adjusted'!C$2:K$98,9,FALSE)),"",VLOOKUP(C21,'Race 4 adjusted'!C$2:K$98,9,FALSE)))</f>
        <v>16.43835489146597</v>
      </c>
      <c r="H21" s="25">
        <f>IF(A21="","",IF(ISERROR(VLOOKUP(C21,'Race 3 adjusted'!C$2:K$96,9,FALSE)),"",VLOOKUP(C21,'Race 3 adjusted'!C$2:K$96,9,FALSE)))</f>
        <v>11.754494426126548</v>
      </c>
      <c r="I21" s="25">
        <f>IF(A21="","",IF(ISERROR(VLOOKUP(C21,'Race 2 adjusted'!C$2:K$91,9,FALSE)),"",VLOOKUP(C21,'Race 2 adjusted'!C$2:K$91,9,FALSE)))</f>
        <v>6.607573113991343</v>
      </c>
      <c r="J21" s="105">
        <f>IF(A21="","",IF(ISERROR(VLOOKUP(C21,'Race 1 adjusted'!C$2:K$99,9,FALSE)),"",VLOOKUP(C21,'Race 1 adjusted'!C$2:K$99,9,FALSE)))</f>
        <v>5.8093472431707625</v>
      </c>
      <c r="K21" s="25" t="str">
        <f>IF(C21="","",IF(ISERROR(VLOOKUP(C21&amp;" "&amp;D21,'Race 5 adjusted'!E$2:M$100,9,FALSE)),"",VLOOKUP(C21&amp;" "&amp;D21,'Race 5 adjusted'!E$2:M$100,9,FALSE)))</f>
        <v/>
      </c>
      <c r="L21" s="27" cm="1">
        <f t="array" ref="L21">SUMPRODUCT(--(LEN(G21:K21)&gt;0))</f>
        <v>4</v>
      </c>
      <c r="M21" s="26" cm="1">
        <f t="array" ref="M21">IF(B21="","",IF(COUNT(G21:K21)&lt;V$1,"",IF(V$1=1,(AVERAGE(SMALL(G21:K21,1))),IF(V$1=2,(AVERAGE(SMALL(G21:K21,{1,2}))),(AVERAGE(SMALL(G21:K21,{1,2,3})))))))</f>
        <v>8.0571382610962186</v>
      </c>
      <c r="N21" s="28">
        <f t="shared" si="1"/>
        <v>20</v>
      </c>
      <c r="O21" s="26" cm="1">
        <f t="array" ref="O21">IF(B21="","",IF(COUNT(G21:K21)&lt;2,"",(AVERAGE(SMALL(G21:K21,{1,2})))))</f>
        <v>6.2084601785810527</v>
      </c>
      <c r="P21" s="30">
        <f t="shared" si="2"/>
        <v>32</v>
      </c>
      <c r="Q21" s="29">
        <f t="shared" si="3"/>
        <v>5</v>
      </c>
      <c r="R21" s="26">
        <f t="shared" si="4"/>
        <v>5.8093472431707625</v>
      </c>
      <c r="S21" s="44">
        <f t="shared" si="5"/>
        <v>56</v>
      </c>
      <c r="T21" s="28">
        <f t="shared" si="6"/>
        <v>5</v>
      </c>
    </row>
    <row r="22" spans="1:20" customFormat="1" x14ac:dyDescent="0.15">
      <c r="A22" s="129" t="s">
        <v>48</v>
      </c>
      <c r="B22" s="129" t="s">
        <v>57</v>
      </c>
      <c r="C22" s="129" t="str">
        <f t="shared" si="0"/>
        <v>VIRGINIA RICHES</v>
      </c>
      <c r="D22" s="129" t="s">
        <v>630</v>
      </c>
      <c r="E22" s="130">
        <v>45</v>
      </c>
      <c r="F22" s="129" t="s">
        <v>329</v>
      </c>
      <c r="G22" s="131">
        <f>IF(A22="","",IF(ISERROR(VLOOKUP(C22,'Race 4 adjusted'!C$2:K$98,9,FALSE)),"",VLOOKUP(C22,'Race 4 adjusted'!C$2:K$98,9,FALSE)))</f>
        <v>9.510447333987555</v>
      </c>
      <c r="H22" s="132">
        <f>IF(A22="","",IF(ISERROR(VLOOKUP(C22,'Race 3 adjusted'!C$2:K$96,9,FALSE)),"",VLOOKUP(C22,'Race 3 adjusted'!C$2:K$96,9,FALSE)))</f>
        <v>14.104467473994733</v>
      </c>
      <c r="I22" s="132">
        <f>IF(A22="","",IF(ISERROR(VLOOKUP(C22,'Race 2 adjusted'!C$2:K$91,9,FALSE)),"",VLOOKUP(C22,'Race 2 adjusted'!C$2:K$91,9,FALSE)))</f>
        <v>8.2042268126763052</v>
      </c>
      <c r="J22" s="133">
        <f>IF(A22="","",IF(ISERROR(VLOOKUP(C22,'Race 1 adjusted'!C$2:K$99,9,FALSE)),"",VLOOKUP(C22,'Race 1 adjusted'!C$2:K$99,9,FALSE)))</f>
        <v>10.215331872768591</v>
      </c>
      <c r="K22" s="132" t="str">
        <f>IF(C22="","",IF(ISERROR(VLOOKUP(C22&amp;" "&amp;D22,'Race 5 adjusted'!E$2:M$100,9,FALSE)),"",VLOOKUP(C22&amp;" "&amp;D22,'Race 5 adjusted'!E$2:M$100,9,FALSE)))</f>
        <v/>
      </c>
      <c r="L22" s="134" cm="1">
        <f t="array" ref="L22">SUMPRODUCT(--(LEN(G22:K22)&gt;0))</f>
        <v>4</v>
      </c>
      <c r="M22" s="131" cm="1">
        <f t="array" ref="M22">IF(B22="","",IF(COUNT(G22:K22)&lt;V$1,"",IF(V$1=1,(AVERAGE(SMALL(G22:K22,1))),IF(V$1=2,(AVERAGE(SMALL(G22:K22,{1,2}))),(AVERAGE(SMALL(G22:K22,{1,2,3})))))))</f>
        <v>9.3100020064774842</v>
      </c>
      <c r="N22" s="135">
        <f t="shared" si="1"/>
        <v>21</v>
      </c>
      <c r="O22" s="26" cm="1">
        <f t="array" ref="O22">IF(B22="","",IF(COUNT(G22:K22)&lt;2,"",(AVERAGE(SMALL(G22:K22,{1,2})))))</f>
        <v>8.8573370733319301</v>
      </c>
      <c r="P22" s="30">
        <f t="shared" si="2"/>
        <v>33</v>
      </c>
      <c r="Q22" s="29">
        <f t="shared" si="3"/>
        <v>6</v>
      </c>
      <c r="R22" s="26">
        <f t="shared" si="4"/>
        <v>8.2042268126763052</v>
      </c>
      <c r="S22" s="44">
        <f t="shared" si="5"/>
        <v>61</v>
      </c>
      <c r="T22" s="28">
        <f t="shared" si="6"/>
        <v>6</v>
      </c>
    </row>
    <row r="23" spans="1:20" x14ac:dyDescent="0.15">
      <c r="A23" s="129" t="s">
        <v>67</v>
      </c>
      <c r="B23" s="129" t="s">
        <v>577</v>
      </c>
      <c r="C23" s="129" t="str">
        <f t="shared" si="0"/>
        <v>KATIE LAWRIE</v>
      </c>
      <c r="D23" s="129" t="s">
        <v>630</v>
      </c>
      <c r="E23" s="130">
        <v>43</v>
      </c>
      <c r="F23" s="129" t="s">
        <v>329</v>
      </c>
      <c r="G23" s="131">
        <f>IF(A23="","",IF(ISERROR(VLOOKUP(C23,'Race 4 adjusted'!C$2:K$98,9,FALSE)),"",VLOOKUP(C23,'Race 4 adjusted'!C$2:K$98,9,FALSE)))</f>
        <v>11.508850630455861</v>
      </c>
      <c r="H23" s="132">
        <f>IF(A23="","",IF(ISERROR(VLOOKUP(C23,'Race 3 adjusted'!C$2:K$96,9,FALSE)),"",VLOOKUP(C23,'Race 3 adjusted'!C$2:K$96,9,FALSE)))</f>
        <v>13.848559962228521</v>
      </c>
      <c r="I23" s="132">
        <f>IF(A23="","",IF(ISERROR(VLOOKUP(C23,'Race 2 adjusted'!C$2:K$91,9,FALSE)),"",VLOOKUP(C23,'Race 2 adjusted'!C$2:K$91,9,FALSE)))</f>
        <v>8.7656250000000053</v>
      </c>
      <c r="J23" s="133">
        <f>IF(A23="","",IF(ISERROR(VLOOKUP(C23,'Race 1 adjusted'!C$2:K$99,9,FALSE)),"",VLOOKUP(C23,'Race 1 adjusted'!C$2:K$99,9,FALSE)))</f>
        <v>10.378806483300606</v>
      </c>
      <c r="K23" s="132" t="str">
        <f>IF(C23="","",IF(ISERROR(VLOOKUP(C23&amp;" "&amp;D23,'Race 5 adjusted'!E$2:M$100,9,FALSE)),"",VLOOKUP(C23&amp;" "&amp;D23,'Race 5 adjusted'!E$2:M$100,9,FALSE)))</f>
        <v/>
      </c>
      <c r="L23" s="134" cm="1">
        <f t="array" ref="L23">SUMPRODUCT(--(LEN(G23:K23)&gt;0))</f>
        <v>4</v>
      </c>
      <c r="M23" s="131" cm="1">
        <f t="array" ref="M23">IF(B23="","",IF(COUNT(G23:K23)&lt;V$1,"",IF(V$1=1,(AVERAGE(SMALL(G23:K23,1))),IF(V$1=2,(AVERAGE(SMALL(G23:K23,{1,2}))),(AVERAGE(SMALL(G23:K23,{1,2,3})))))))</f>
        <v>10.217760704585491</v>
      </c>
      <c r="N23" s="135">
        <f t="shared" si="1"/>
        <v>22</v>
      </c>
      <c r="O23" s="26" cm="1">
        <f t="array" ref="O23">IF(B23="","",IF(COUNT(G23:K23)&lt;2,"",(AVERAGE(SMALL(G23:K23,{1,2})))))</f>
        <v>9.5722157416503055</v>
      </c>
      <c r="P23" s="30">
        <f t="shared" si="2"/>
        <v>34</v>
      </c>
      <c r="Q23" s="29">
        <f t="shared" si="3"/>
        <v>7</v>
      </c>
      <c r="R23" s="26">
        <f t="shared" si="4"/>
        <v>8.7656250000000053</v>
      </c>
      <c r="S23" s="44">
        <f t="shared" si="5"/>
        <v>62</v>
      </c>
      <c r="T23" s="28">
        <f t="shared" si="6"/>
        <v>7</v>
      </c>
    </row>
    <row r="24" spans="1:20" ht="15" x14ac:dyDescent="0.2">
      <c r="A24" s="23" t="s">
        <v>177</v>
      </c>
      <c r="B24" s="23" t="s">
        <v>60</v>
      </c>
      <c r="C24" t="str">
        <f t="shared" si="0"/>
        <v>MICHAEL DAVIES</v>
      </c>
      <c r="D24" t="s">
        <v>22</v>
      </c>
      <c r="E24" s="103">
        <v>64</v>
      </c>
      <c r="F24" t="s">
        <v>235</v>
      </c>
      <c r="G24" s="26" t="str">
        <f>IF(A24="","",IF(ISERROR(VLOOKUP(C24,'Race 4 adjusted'!C$2:K$98,9,FALSE)),"",VLOOKUP(C24,'Race 4 adjusted'!C$2:K$98,9,FALSE)))</f>
        <v/>
      </c>
      <c r="H24" s="25">
        <f>IF(A24="","",IF(ISERROR(VLOOKUP(C24,'Race 3 adjusted'!C$2:K$96,9,FALSE)),"",VLOOKUP(C24,'Race 3 adjusted'!C$2:K$96,9,FALSE)))</f>
        <v>-34.536776762707902</v>
      </c>
      <c r="I24" s="25" t="str">
        <f>IF(A24="","",IF(ISERROR(VLOOKUP(C24,'Race 2 adjusted'!C$2:K$91,9,FALSE)),"",VLOOKUP(C24,'Race 2 adjusted'!C$2:K$91,9,FALSE)))</f>
        <v/>
      </c>
      <c r="J24" s="105" t="str">
        <f>IF(A24="","",IF(ISERROR(VLOOKUP(C24,'Race 1 adjusted'!C$2:K$99,9,FALSE)),"",VLOOKUP(C24,'Race 1 adjusted'!C$2:K$99,9,FALSE)))</f>
        <v/>
      </c>
      <c r="K24" s="25" t="str">
        <f>IF(C24="","",IF(ISERROR(VLOOKUP(C24&amp;" "&amp;D24,'Race 5 adjusted'!E$2:M$100,9,FALSE)),"",VLOOKUP(C24&amp;" "&amp;D24,'Race 5 adjusted'!E$2:M$100,9,FALSE)))</f>
        <v/>
      </c>
      <c r="L24" s="27" cm="1">
        <f t="array" ref="L24">SUMPRODUCT(--(LEN(G24:K24)&gt;0))</f>
        <v>1</v>
      </c>
      <c r="M24" s="26" t="str" cm="1">
        <f t="array" ref="M24">IF(B24="","",IF(COUNT(G24:K24)&lt;V$1,"",IF(V$1=1,(AVERAGE(SMALL(G24:K24,1))),IF(V$1=2,(AVERAGE(SMALL(G24:K24,{1,2}))),(AVERAGE(SMALL(G24:K24,{1,2,3})))))))</f>
        <v/>
      </c>
      <c r="N24" s="28" t="str">
        <f t="shared" si="1"/>
        <v/>
      </c>
      <c r="O24" s="26" t="str" cm="1">
        <f t="array" ref="O24">IF(B24="","",IF(COUNT(G24:K24)&lt;2,"",(AVERAGE(SMALL(G24:K24,{1,2})))))</f>
        <v/>
      </c>
      <c r="P24" s="30" t="str">
        <f t="shared" si="2"/>
        <v/>
      </c>
      <c r="Q24" s="29" t="str">
        <f t="shared" si="3"/>
        <v/>
      </c>
      <c r="R24" s="26">
        <f t="shared" si="4"/>
        <v>-34.536776762707902</v>
      </c>
      <c r="S24" s="44">
        <f t="shared" si="5"/>
        <v>1</v>
      </c>
      <c r="T24" s="28">
        <f t="shared" si="6"/>
        <v>1</v>
      </c>
    </row>
    <row r="25" spans="1:20" x14ac:dyDescent="0.15">
      <c r="A25" t="s">
        <v>69</v>
      </c>
      <c r="B25" t="s">
        <v>70</v>
      </c>
      <c r="C25" t="str">
        <f t="shared" si="0"/>
        <v>JILL SEEMAN</v>
      </c>
      <c r="D25" t="s">
        <v>630</v>
      </c>
      <c r="E25" s="103">
        <v>55</v>
      </c>
      <c r="F25" t="s">
        <v>327</v>
      </c>
      <c r="G25" s="26">
        <f>IF(A25="","",IF(ISERROR(VLOOKUP(C25,'Race 4 adjusted'!C$2:K$98,9,FALSE)),"",VLOOKUP(C25,'Race 4 adjusted'!C$2:K$98,9,FALSE)))</f>
        <v>-26.632509217089549</v>
      </c>
      <c r="H25" s="25" t="str">
        <f>IF(A25="","",IF(ISERROR(VLOOKUP(C25,'Race 3 adjusted'!C$2:K$96,9,FALSE)),"",VLOOKUP(C25,'Race 3 adjusted'!C$2:K$96,9,FALSE)))</f>
        <v/>
      </c>
      <c r="I25" s="25" t="str">
        <f>IF(A25="","",IF(ISERROR(VLOOKUP(C25,'Race 2 adjusted'!C$2:K$91,9,FALSE)),"",VLOOKUP(C25,'Race 2 adjusted'!C$2:K$91,9,FALSE)))</f>
        <v/>
      </c>
      <c r="J25" s="105">
        <f>IF(A25="","",IF(ISERROR(VLOOKUP(C25,'Race 1 adjusted'!C$2:K$99,9,FALSE)),"",VLOOKUP(C25,'Race 1 adjusted'!C$2:K$99,9,FALSE)))</f>
        <v>-30.626957494407147</v>
      </c>
      <c r="K25" s="25" t="str">
        <f>IF(C25="","",IF(ISERROR(VLOOKUP(C25&amp;" "&amp;D25,'Race 5 adjusted'!E$2:M$100,9,FALSE)),"",VLOOKUP(C25&amp;" "&amp;D25,'Race 5 adjusted'!E$2:M$100,9,FALSE)))</f>
        <v/>
      </c>
      <c r="L25" s="27" cm="1">
        <f t="array" ref="L25">SUMPRODUCT(--(LEN(G25:K25)&gt;0))</f>
        <v>2</v>
      </c>
      <c r="M25" s="26" t="str" cm="1">
        <f t="array" ref="M25">IF(B25="","",IF(COUNT(G25:K25)&lt;V$1,"",IF(V$1=1,(AVERAGE(SMALL(G25:K25,1))),IF(V$1=2,(AVERAGE(SMALL(G25:K25,{1,2}))),(AVERAGE(SMALL(G25:K25,{1,2,3})))))))</f>
        <v/>
      </c>
      <c r="N25" s="28" t="str">
        <f t="shared" si="1"/>
        <v/>
      </c>
      <c r="O25" s="26" cm="1">
        <f t="array" ref="O25">IF(B25="","",IF(COUNT(G25:K25)&lt;2,"",(AVERAGE(SMALL(G25:K25,{1,2})))))</f>
        <v>-28.62973335574835</v>
      </c>
      <c r="P25" s="30">
        <f t="shared" si="2"/>
        <v>1</v>
      </c>
      <c r="Q25" s="29">
        <f t="shared" si="3"/>
        <v>1</v>
      </c>
      <c r="R25" s="26">
        <f t="shared" si="4"/>
        <v>-30.626957494407147</v>
      </c>
      <c r="S25" s="44">
        <f t="shared" si="5"/>
        <v>2</v>
      </c>
      <c r="T25" s="28">
        <f t="shared" si="6"/>
        <v>1</v>
      </c>
    </row>
    <row r="26" spans="1:20" x14ac:dyDescent="0.15">
      <c r="A26" s="102" t="s">
        <v>233</v>
      </c>
      <c r="B26" s="102" t="s">
        <v>234</v>
      </c>
      <c r="C26" t="str">
        <f t="shared" si="0"/>
        <v>RUSSELL VAN HOUT</v>
      </c>
      <c r="D26" t="s">
        <v>22</v>
      </c>
      <c r="E26" s="103">
        <v>49</v>
      </c>
      <c r="F26" t="s">
        <v>235</v>
      </c>
      <c r="G26" s="26">
        <f>IF(A26="","",IF(ISERROR(VLOOKUP(C26,'Race 4 adjusted'!C$2:K$98,9,FALSE)),"",VLOOKUP(C26,'Race 4 adjusted'!C$2:K$98,9,FALSE)))</f>
        <v>-30.48626577579806</v>
      </c>
      <c r="H26" s="25" t="str">
        <f>IF(A26="","",IF(ISERROR(VLOOKUP(C26,'Race 3 adjusted'!C$2:K$96,9,FALSE)),"",VLOOKUP(C26,'Race 3 adjusted'!C$2:K$96,9,FALSE)))</f>
        <v/>
      </c>
      <c r="I26" s="25" t="str">
        <f>IF(A26="","",IF(ISERROR(VLOOKUP(C26,'Race 2 adjusted'!C$2:K$91,9,FALSE)),"",VLOOKUP(C26,'Race 2 adjusted'!C$2:K$91,9,FALSE)))</f>
        <v/>
      </c>
      <c r="J26" s="105" t="str">
        <f>IF(A26="","",IF(ISERROR(VLOOKUP(C26,'Race 1 adjusted'!C$2:K$99,9,FALSE)),"",VLOOKUP(C26,'Race 1 adjusted'!C$2:K$99,9,FALSE)))</f>
        <v/>
      </c>
      <c r="K26" s="25" t="str">
        <f>IF(C26="","",IF(ISERROR(VLOOKUP(C26&amp;" "&amp;D26,'Race 5 adjusted'!E$2:M$100,9,FALSE)),"",VLOOKUP(C26&amp;" "&amp;D26,'Race 5 adjusted'!E$2:M$100,9,FALSE)))</f>
        <v/>
      </c>
      <c r="L26" s="27" cm="1">
        <f t="array" ref="L26">SUMPRODUCT(--(LEN(G26:K26)&gt;0))</f>
        <v>1</v>
      </c>
      <c r="M26" s="26" t="str" cm="1">
        <f t="array" ref="M26">IF(B26="","",IF(COUNT(G26:K26)&lt;V$1,"",IF(V$1=1,(AVERAGE(SMALL(G26:K26,1))),IF(V$1=2,(AVERAGE(SMALL(G26:K26,{1,2}))),(AVERAGE(SMALL(G26:K26,{1,2,3})))))))</f>
        <v/>
      </c>
      <c r="N26" s="28" t="str">
        <f t="shared" si="1"/>
        <v/>
      </c>
      <c r="O26" s="26" t="str" cm="1">
        <f t="array" ref="O26">IF(B26="","",IF(COUNT(G26:K26)&lt;2,"",(AVERAGE(SMALL(G26:K26,{1,2})))))</f>
        <v/>
      </c>
      <c r="P26" s="30" t="str">
        <f t="shared" si="2"/>
        <v/>
      </c>
      <c r="Q26" s="29" t="str">
        <f t="shared" si="3"/>
        <v/>
      </c>
      <c r="R26" s="26">
        <f t="shared" si="4"/>
        <v>-30.48626577579806</v>
      </c>
      <c r="S26" s="44">
        <f t="shared" si="5"/>
        <v>3</v>
      </c>
      <c r="T26" s="28">
        <f t="shared" si="6"/>
        <v>1</v>
      </c>
    </row>
    <row r="27" spans="1:20" x14ac:dyDescent="0.15">
      <c r="A27" t="s">
        <v>143</v>
      </c>
      <c r="B27" t="s">
        <v>144</v>
      </c>
      <c r="C27" t="str">
        <f t="shared" si="0"/>
        <v>JOSHUA CRANAGE</v>
      </c>
      <c r="D27" t="s">
        <v>22</v>
      </c>
      <c r="E27" s="103">
        <v>20</v>
      </c>
      <c r="F27" t="s">
        <v>235</v>
      </c>
      <c r="G27" s="26" t="str">
        <f>IF(A27="","",IF(ISERROR(VLOOKUP(C27,'Race 4 adjusted'!C$2:K$98,9,FALSE)),"",VLOOKUP(C27,'Race 4 adjusted'!C$2:K$98,9,FALSE)))</f>
        <v/>
      </c>
      <c r="H27" s="25" t="str">
        <f>IF(A27="","",IF(ISERROR(VLOOKUP(C27,'Race 3 adjusted'!C$2:K$96,9,FALSE)),"",VLOOKUP(C27,'Race 3 adjusted'!C$2:K$96,9,FALSE)))</f>
        <v/>
      </c>
      <c r="I27" s="25">
        <f>IF(A27="","",IF(ISERROR(VLOOKUP(C27,'Race 2 adjusted'!C$2:K$91,9,FALSE)),"",VLOOKUP(C27,'Race 2 adjusted'!C$2:K$91,9,FALSE)))</f>
        <v>-16.532126846817253</v>
      </c>
      <c r="J27" s="105">
        <f>IF(A27="","",IF(ISERROR(VLOOKUP(C27,'Race 1 adjusted'!C$2:K$99,9,FALSE)),"",VLOOKUP(C27,'Race 1 adjusted'!C$2:K$99,9,FALSE)))</f>
        <v>-19.204882049725896</v>
      </c>
      <c r="K27" s="25" t="str">
        <f>IF(C27="","",IF(ISERROR(VLOOKUP(C27&amp;" "&amp;D27,'Race 5 adjusted'!E$2:M$100,9,FALSE)),"",VLOOKUP(C27&amp;" "&amp;D27,'Race 5 adjusted'!E$2:M$100,9,FALSE)))</f>
        <v/>
      </c>
      <c r="L27" s="27" cm="1">
        <f t="array" ref="L27">SUMPRODUCT(--(LEN(G27:K27)&gt;0))</f>
        <v>2</v>
      </c>
      <c r="M27" s="26" t="str" cm="1">
        <f t="array" ref="M27">IF(B27="","",IF(COUNT(G27:K27)&lt;V$1,"",IF(V$1=1,(AVERAGE(SMALL(G27:K27,1))),IF(V$1=2,(AVERAGE(SMALL(G27:K27,{1,2}))),(AVERAGE(SMALL(G27:K27,{1,2,3})))))))</f>
        <v/>
      </c>
      <c r="N27" s="28" t="str">
        <f t="shared" si="1"/>
        <v/>
      </c>
      <c r="O27" s="26" cm="1">
        <f t="array" ref="O27">IF(B27="","",IF(COUNT(G27:K27)&lt;2,"",(AVERAGE(SMALL(G27:K27,{1,2})))))</f>
        <v>-17.868504448271572</v>
      </c>
      <c r="P27" s="30">
        <f t="shared" si="2"/>
        <v>5</v>
      </c>
      <c r="Q27" s="29">
        <f t="shared" si="3"/>
        <v>4</v>
      </c>
      <c r="R27" s="26">
        <f t="shared" si="4"/>
        <v>-19.204882049725896</v>
      </c>
      <c r="S27" s="44">
        <f t="shared" si="5"/>
        <v>6</v>
      </c>
      <c r="T27" s="28">
        <f t="shared" si="6"/>
        <v>3</v>
      </c>
    </row>
    <row r="28" spans="1:20" x14ac:dyDescent="0.15">
      <c r="A28" t="s">
        <v>73</v>
      </c>
      <c r="B28" t="s">
        <v>74</v>
      </c>
      <c r="C28" t="str">
        <f t="shared" si="0"/>
        <v>ADAM KERIN</v>
      </c>
      <c r="D28" s="57" t="s">
        <v>22</v>
      </c>
      <c r="E28" s="103">
        <v>51</v>
      </c>
      <c r="F28" t="s">
        <v>235</v>
      </c>
      <c r="G28" s="26" t="str">
        <f>IF(A28="","",IF(ISERROR(VLOOKUP(C28,'Race 4 adjusted'!C$2:K$98,9,FALSE)),"",VLOOKUP(C28,'Race 4 adjusted'!C$2:K$98,9,FALSE)))</f>
        <v/>
      </c>
      <c r="H28" s="25">
        <f>IF(A28="","",IF(ISERROR(VLOOKUP(C28,'Race 3 adjusted'!C$2:K$96,9,FALSE)),"",VLOOKUP(C28,'Race 3 adjusted'!C$2:K$96,9,FALSE)))</f>
        <v>-17.732631985862579</v>
      </c>
      <c r="I28" s="25" t="str">
        <f>IF(A28="","",IF(ISERROR(VLOOKUP(C28,'Race 2 adjusted'!C$2:K$91,9,FALSE)),"",VLOOKUP(C28,'Race 2 adjusted'!C$2:K$91,9,FALSE)))</f>
        <v/>
      </c>
      <c r="J28" s="105">
        <f>IF(A28="","",IF(ISERROR(VLOOKUP(C28,'Race 1 adjusted'!C$2:K$99,9,FALSE)),"",VLOOKUP(C28,'Race 1 adjusted'!C$2:K$99,9,FALSE)))</f>
        <v>-16.727031318440648</v>
      </c>
      <c r="K28" s="25" t="str">
        <f>IF(C28="","",IF(ISERROR(VLOOKUP(C28&amp;" "&amp;D28,'Race 5 adjusted'!E$2:M$100,9,FALSE)),"",VLOOKUP(C28&amp;" "&amp;D28,'Race 5 adjusted'!E$2:M$100,9,FALSE)))</f>
        <v/>
      </c>
      <c r="L28" s="27" cm="1">
        <f t="array" ref="L28">SUMPRODUCT(--(LEN(G28:K28)&gt;0))</f>
        <v>2</v>
      </c>
      <c r="M28" s="26" t="str" cm="1">
        <f t="array" ref="M28">IF(B28="","",IF(COUNT(G28:K28)&lt;V$1,"",IF(V$1=1,(AVERAGE(SMALL(G28:K28,1))),IF(V$1=2,(AVERAGE(SMALL(G28:K28,{1,2}))),(AVERAGE(SMALL(G28:K28,{1,2,3})))))))</f>
        <v/>
      </c>
      <c r="N28" s="28" t="str">
        <f t="shared" si="1"/>
        <v/>
      </c>
      <c r="O28" s="26" cm="1">
        <f t="array" ref="O28">IF(B28="","",IF(COUNT(G28:K28)&lt;2,"",(AVERAGE(SMALL(G28:K28,{1,2})))))</f>
        <v>-17.229831652151613</v>
      </c>
      <c r="P28" s="30">
        <f t="shared" si="2"/>
        <v>6</v>
      </c>
      <c r="Q28" s="29">
        <f t="shared" si="3"/>
        <v>4</v>
      </c>
      <c r="R28" s="26">
        <f t="shared" si="4"/>
        <v>-17.732631985862579</v>
      </c>
      <c r="S28" s="44">
        <f t="shared" si="5"/>
        <v>8</v>
      </c>
      <c r="T28" s="28">
        <f t="shared" si="6"/>
        <v>4</v>
      </c>
    </row>
    <row r="29" spans="1:20" x14ac:dyDescent="0.15">
      <c r="A29" s="94" t="s">
        <v>619</v>
      </c>
      <c r="B29" s="102" t="s">
        <v>151</v>
      </c>
      <c r="C29" t="str">
        <f t="shared" si="0"/>
        <v>JACK SLOAN</v>
      </c>
      <c r="D29" t="s">
        <v>22</v>
      </c>
      <c r="E29" s="103">
        <v>17</v>
      </c>
      <c r="F29" t="s">
        <v>235</v>
      </c>
      <c r="G29" s="26" t="str">
        <f>IF(A29="","",IF(ISERROR(VLOOKUP(C29,'Race 4 adjusted'!C$2:K$98,9,FALSE)),"",VLOOKUP(C29,'Race 4 adjusted'!C$2:K$98,9,FALSE)))</f>
        <v/>
      </c>
      <c r="H29" s="25">
        <f>IF(A29="","",IF(ISERROR(VLOOKUP(C29,'Race 3 adjusted'!C$2:K$96,9,FALSE)),"",VLOOKUP(C29,'Race 3 adjusted'!C$2:K$96,9,FALSE)))</f>
        <v>-16.806837799635993</v>
      </c>
      <c r="I29" s="25">
        <f>IF(A29="","",IF(ISERROR(VLOOKUP(C29,'Race 2 adjusted'!C$2:K$91,9,FALSE)),"",VLOOKUP(C29,'Race 2 adjusted'!C$2:K$91,9,FALSE)))</f>
        <v>-16.209578585174718</v>
      </c>
      <c r="J29" s="105" t="str">
        <f>IF(A29="","",IF(ISERROR(VLOOKUP(C29,'Race 1 adjusted'!C$2:K$99,9,FALSE)),"",VLOOKUP(C29,'Race 1 adjusted'!C$2:K$99,9,FALSE)))</f>
        <v/>
      </c>
      <c r="K29" s="25" t="str">
        <f>IF(C29="","",IF(ISERROR(VLOOKUP(C29&amp;" "&amp;D29,'Race 5 adjusted'!E$2:M$100,9,FALSE)),"",VLOOKUP(C29&amp;" "&amp;D29,'Race 5 adjusted'!E$2:M$100,9,FALSE)))</f>
        <v/>
      </c>
      <c r="L29" s="27" cm="1">
        <f t="array" ref="L29">SUMPRODUCT(--(LEN(G29:K29)&gt;0))</f>
        <v>2</v>
      </c>
      <c r="M29" s="26" t="str" cm="1">
        <f t="array" ref="M29">IF(B29="","",IF(COUNT(G29:K29)&lt;V$1,"",IF(V$1=1,(AVERAGE(SMALL(G29:K29,1))),IF(V$1=2,(AVERAGE(SMALL(G29:K29,{1,2}))),(AVERAGE(SMALL(G29:K29,{1,2,3})))))))</f>
        <v/>
      </c>
      <c r="N29" s="28" t="str">
        <f t="shared" si="1"/>
        <v/>
      </c>
      <c r="O29" s="26" cm="1">
        <f t="array" ref="O29">IF(B29="","",IF(COUNT(G29:K29)&lt;2,"",(AVERAGE(SMALL(G29:K29,{1,2})))))</f>
        <v>-16.508208192405355</v>
      </c>
      <c r="P29" s="30">
        <f t="shared" si="2"/>
        <v>7</v>
      </c>
      <c r="Q29" s="29">
        <f t="shared" si="3"/>
        <v>4</v>
      </c>
      <c r="R29" s="26">
        <f t="shared" si="4"/>
        <v>-16.806837799635993</v>
      </c>
      <c r="S29" s="44">
        <f t="shared" si="5"/>
        <v>9</v>
      </c>
      <c r="T29" s="28">
        <f t="shared" si="6"/>
        <v>4</v>
      </c>
    </row>
    <row r="30" spans="1:20" x14ac:dyDescent="0.15">
      <c r="A30" t="s">
        <v>585</v>
      </c>
      <c r="B30" t="s">
        <v>586</v>
      </c>
      <c r="C30" t="str">
        <f t="shared" si="0"/>
        <v>RAYMOND FRIEDRICH</v>
      </c>
      <c r="D30" t="s">
        <v>22</v>
      </c>
      <c r="E30" s="103">
        <v>48</v>
      </c>
      <c r="F30" t="s">
        <v>235</v>
      </c>
      <c r="G30" s="26" t="str">
        <f>IF(A30="","",IF(ISERROR(VLOOKUP(C30,'Race 4 adjusted'!C$2:K$98,9,FALSE)),"",VLOOKUP(C30,'Race 4 adjusted'!C$2:K$98,9,FALSE)))</f>
        <v/>
      </c>
      <c r="H30" s="25" t="str">
        <f>IF(A30="","",IF(ISERROR(VLOOKUP(C30,'Race 3 adjusted'!C$2:K$96,9,FALSE)),"",VLOOKUP(C30,'Race 3 adjusted'!C$2:K$96,9,FALSE)))</f>
        <v/>
      </c>
      <c r="I30" s="25">
        <f>IF(A30="","",IF(ISERROR(VLOOKUP(C30,'Race 2 adjusted'!C$2:K$91,9,FALSE)),"",VLOOKUP(C30,'Race 2 adjusted'!C$2:K$91,9,FALSE)))</f>
        <v>-14.998218201754412</v>
      </c>
      <c r="J30" s="105">
        <f>IF(A30="","",IF(ISERROR(VLOOKUP(C30,'Race 1 adjusted'!C$2:K$99,9,FALSE)),"",VLOOKUP(C30,'Race 1 adjusted'!C$2:K$99,9,FALSE)))</f>
        <v>-16.687110591900336</v>
      </c>
      <c r="K30" s="25" t="str">
        <f>IF(C30="","",IF(ISERROR(VLOOKUP(C30&amp;" "&amp;D30,'Race 5 adjusted'!E$2:M$100,9,FALSE)),"",VLOOKUP(C30&amp;" "&amp;D30,'Race 5 adjusted'!E$2:M$100,9,FALSE)))</f>
        <v/>
      </c>
      <c r="L30" s="27" cm="1">
        <f t="array" ref="L30">SUMPRODUCT(--(LEN(G30:K30)&gt;0))</f>
        <v>2</v>
      </c>
      <c r="M30" s="26" t="str" cm="1">
        <f t="array" ref="M30">IF(B30="","",IF(COUNT(G30:K30)&lt;V$1,"",IF(V$1=1,(AVERAGE(SMALL(G30:K30,1))),IF(V$1=2,(AVERAGE(SMALL(G30:K30,{1,2}))),(AVERAGE(SMALL(G30:K30,{1,2,3})))))))</f>
        <v/>
      </c>
      <c r="N30" s="28" t="str">
        <f t="shared" si="1"/>
        <v/>
      </c>
      <c r="O30" s="26" cm="1">
        <f t="array" ref="O30">IF(B30="","",IF(COUNT(G30:K30)&lt;2,"",(AVERAGE(SMALL(G30:K30,{1,2})))))</f>
        <v>-15.842664396827374</v>
      </c>
      <c r="P30" s="30">
        <f t="shared" si="2"/>
        <v>9</v>
      </c>
      <c r="Q30" s="29">
        <f t="shared" si="3"/>
        <v>4</v>
      </c>
      <c r="R30" s="26">
        <f t="shared" si="4"/>
        <v>-16.687110591900336</v>
      </c>
      <c r="S30" s="44">
        <f t="shared" si="5"/>
        <v>10</v>
      </c>
      <c r="T30" s="28">
        <f t="shared" si="6"/>
        <v>4</v>
      </c>
    </row>
    <row r="31" spans="1:20" x14ac:dyDescent="0.15">
      <c r="A31" t="s">
        <v>79</v>
      </c>
      <c r="B31" t="s">
        <v>80</v>
      </c>
      <c r="C31" t="str">
        <f t="shared" si="0"/>
        <v>COREY ROBERTS</v>
      </c>
      <c r="D31" t="s">
        <v>22</v>
      </c>
      <c r="E31" s="103">
        <v>47</v>
      </c>
      <c r="F31" t="s">
        <v>235</v>
      </c>
      <c r="G31" s="26" t="str">
        <f>IF(A31="","",IF(ISERROR(VLOOKUP(C31,'Race 4 adjusted'!C$2:K$98,9,FALSE)),"",VLOOKUP(C31,'Race 4 adjusted'!C$2:K$98,9,FALSE)))</f>
        <v/>
      </c>
      <c r="H31" s="25" t="str">
        <f>IF(A31="","",IF(ISERROR(VLOOKUP(C31,'Race 3 adjusted'!C$2:K$96,9,FALSE)),"",VLOOKUP(C31,'Race 3 adjusted'!C$2:K$96,9,FALSE)))</f>
        <v/>
      </c>
      <c r="I31" s="25">
        <f>IF(A31="","",IF(ISERROR(VLOOKUP(C31,'Race 2 adjusted'!C$2:K$91,9,FALSE)),"",VLOOKUP(C31,'Race 2 adjusted'!C$2:K$91,9,FALSE)))</f>
        <v>-15.763565246338207</v>
      </c>
      <c r="J31" s="105">
        <f>IF(A31="","",IF(ISERROR(VLOOKUP(C31,'Race 1 adjusted'!C$2:K$99,9,FALSE)),"",VLOOKUP(C31,'Race 1 adjusted'!C$2:K$99,9,FALSE)))</f>
        <v>-15.995246831220793</v>
      </c>
      <c r="K31" s="25" t="str">
        <f>IF(C31="","",IF(ISERROR(VLOOKUP(C31&amp;" "&amp;D31,'Race 5 adjusted'!E$2:M$100,9,FALSE)),"",VLOOKUP(C31&amp;" "&amp;D31,'Race 5 adjusted'!E$2:M$100,9,FALSE)))</f>
        <v/>
      </c>
      <c r="L31" s="27" cm="1">
        <f t="array" ref="L31">SUMPRODUCT(--(LEN(G31:K31)&gt;0))</f>
        <v>2</v>
      </c>
      <c r="M31" s="26" t="str" cm="1">
        <f t="array" ref="M31">IF(B31="","",IF(COUNT(G31:K31)&lt;V$1,"",IF(V$1=1,(AVERAGE(SMALL(G31:K31,1))),IF(V$1=2,(AVERAGE(SMALL(G31:K31,{1,2}))),(AVERAGE(SMALL(G31:K31,{1,2,3})))))))</f>
        <v/>
      </c>
      <c r="N31" s="28" t="str">
        <f t="shared" si="1"/>
        <v/>
      </c>
      <c r="O31" s="26" cm="1">
        <f t="array" ref="O31">IF(B31="","",IF(COUNT(G31:K31)&lt;2,"",(AVERAGE(SMALL(G31:K31,{1,2})))))</f>
        <v>-15.8794060387795</v>
      </c>
      <c r="P31" s="30">
        <f t="shared" si="2"/>
        <v>8</v>
      </c>
      <c r="Q31" s="29">
        <f t="shared" si="3"/>
        <v>4</v>
      </c>
      <c r="R31" s="26">
        <f t="shared" si="4"/>
        <v>-15.995246831220793</v>
      </c>
      <c r="S31" s="44">
        <f t="shared" si="5"/>
        <v>11</v>
      </c>
      <c r="T31" s="28">
        <f t="shared" si="6"/>
        <v>4</v>
      </c>
    </row>
    <row r="32" spans="1:20" x14ac:dyDescent="0.15">
      <c r="A32" s="94" t="s">
        <v>609</v>
      </c>
      <c r="B32" s="94" t="s">
        <v>610</v>
      </c>
      <c r="C32" t="str">
        <f t="shared" si="0"/>
        <v>OLIVER WARD</v>
      </c>
      <c r="D32" t="s">
        <v>22</v>
      </c>
      <c r="E32" s="103">
        <v>17</v>
      </c>
      <c r="F32" t="s">
        <v>235</v>
      </c>
      <c r="G32" s="26" t="str">
        <f>IF(A32="","",IF(ISERROR(VLOOKUP(C32,'Race 4 adjusted'!C$2:K$98,9,FALSE)),"",VLOOKUP(C32,'Race 4 adjusted'!C$2:K$98,9,FALSE)))</f>
        <v/>
      </c>
      <c r="H32" s="25" t="str">
        <f>IF(A32="","",IF(ISERROR(VLOOKUP(C32,'Race 3 adjusted'!C$2:K$96,9,FALSE)),"",VLOOKUP(C32,'Race 3 adjusted'!C$2:K$96,9,FALSE)))</f>
        <v/>
      </c>
      <c r="I32" s="25">
        <f>IF(A32="","",IF(ISERROR(VLOOKUP(C32,'Race 2 adjusted'!C$2:K$91,9,FALSE)),"",VLOOKUP(C32,'Race 2 adjusted'!C$2:K$91,9,FALSE)))</f>
        <v>-15.366869530895</v>
      </c>
      <c r="J32" s="105" t="str">
        <f>IF(A32="","",IF(ISERROR(VLOOKUP(C32,'Race 1 adjusted'!C$2:K$99,9,FALSE)),"",VLOOKUP(C32,'Race 1 adjusted'!C$2:K$99,9,FALSE)))</f>
        <v/>
      </c>
      <c r="K32" s="25" t="str">
        <f>IF(C32="","",IF(ISERROR(VLOOKUP(C32&amp;" "&amp;D32,'Race 5 adjusted'!E$2:M$100,9,FALSE)),"",VLOOKUP(C32&amp;" "&amp;D32,'Race 5 adjusted'!E$2:M$100,9,FALSE)))</f>
        <v/>
      </c>
      <c r="L32" s="27" cm="1">
        <f t="array" ref="L32">SUMPRODUCT(--(LEN(G32:K32)&gt;0))</f>
        <v>1</v>
      </c>
      <c r="M32" s="26" t="str" cm="1">
        <f t="array" ref="M32">IF(B32="","",IF(COUNT(G32:K32)&lt;V$1,"",IF(V$1=1,(AVERAGE(SMALL(G32:K32,1))),IF(V$1=2,(AVERAGE(SMALL(G32:K32,{1,2}))),(AVERAGE(SMALL(G32:K32,{1,2,3})))))))</f>
        <v/>
      </c>
      <c r="N32" s="28" t="str">
        <f t="shared" si="1"/>
        <v/>
      </c>
      <c r="O32" s="26" t="str" cm="1">
        <f t="array" ref="O32">IF(B32="","",IF(COUNT(G32:K32)&lt;2,"",(AVERAGE(SMALL(G32:K32,{1,2})))))</f>
        <v/>
      </c>
      <c r="P32" s="30" t="str">
        <f t="shared" si="2"/>
        <v/>
      </c>
      <c r="Q32" s="29" t="str">
        <f t="shared" si="3"/>
        <v/>
      </c>
      <c r="R32" s="26">
        <f t="shared" si="4"/>
        <v>-15.366869530895</v>
      </c>
      <c r="S32" s="44">
        <f t="shared" si="5"/>
        <v>12</v>
      </c>
      <c r="T32" s="28">
        <f t="shared" si="6"/>
        <v>4</v>
      </c>
    </row>
    <row r="33" spans="1:20" x14ac:dyDescent="0.15">
      <c r="A33" t="s">
        <v>132</v>
      </c>
      <c r="B33" t="s">
        <v>133</v>
      </c>
      <c r="C33" t="str">
        <f t="shared" si="0"/>
        <v>TYSON COOPER</v>
      </c>
      <c r="D33" t="s">
        <v>22</v>
      </c>
      <c r="E33" s="103">
        <v>35</v>
      </c>
      <c r="F33" t="s">
        <v>235</v>
      </c>
      <c r="G33" s="26" t="str">
        <f>IF(A33="","",IF(ISERROR(VLOOKUP(C33,'Race 4 adjusted'!C$2:K$98,9,FALSE)),"",VLOOKUP(C33,'Race 4 adjusted'!C$2:K$98,9,FALSE)))</f>
        <v/>
      </c>
      <c r="H33" s="25" t="str">
        <f>IF(A33="","",IF(ISERROR(VLOOKUP(C33,'Race 3 adjusted'!C$2:K$96,9,FALSE)),"",VLOOKUP(C33,'Race 3 adjusted'!C$2:K$96,9,FALSE)))</f>
        <v/>
      </c>
      <c r="I33" s="25" t="str">
        <f>IF(A33="","",IF(ISERROR(VLOOKUP(C33,'Race 2 adjusted'!C$2:K$91,9,FALSE)),"",VLOOKUP(C33,'Race 2 adjusted'!C$2:K$91,9,FALSE)))</f>
        <v/>
      </c>
      <c r="J33" s="105">
        <f>IF(A33="","",IF(ISERROR(VLOOKUP(C33,'Race 1 adjusted'!C$2:K$99,9,FALSE)),"",VLOOKUP(C33,'Race 1 adjusted'!C$2:K$99,9,FALSE)))</f>
        <v>-13.955714618249528</v>
      </c>
      <c r="K33" s="25" t="str">
        <f>IF(C33="","",IF(ISERROR(VLOOKUP(C33&amp;" "&amp;D33,'Race 5 adjusted'!E$2:M$100,9,FALSE)),"",VLOOKUP(C33&amp;" "&amp;D33,'Race 5 adjusted'!E$2:M$100,9,FALSE)))</f>
        <v/>
      </c>
      <c r="L33" s="27" cm="1">
        <f t="array" ref="L33">SUMPRODUCT(--(LEN(G33:K33)&gt;0))</f>
        <v>1</v>
      </c>
      <c r="M33" s="26" t="str" cm="1">
        <f t="array" ref="M33">IF(B33="","",IF(COUNT(G33:K33)&lt;V$1,"",IF(V$1=1,(AVERAGE(SMALL(G33:K33,1))),IF(V$1=2,(AVERAGE(SMALL(G33:K33,{1,2}))),(AVERAGE(SMALL(G33:K33,{1,2,3})))))))</f>
        <v/>
      </c>
      <c r="N33" s="28" t="str">
        <f t="shared" si="1"/>
        <v/>
      </c>
      <c r="O33" s="26" t="str" cm="1">
        <f t="array" ref="O33">IF(B33="","",IF(COUNT(G33:K33)&lt;2,"",(AVERAGE(SMALL(G33:K33,{1,2})))))</f>
        <v/>
      </c>
      <c r="P33" s="30" t="str">
        <f t="shared" si="2"/>
        <v/>
      </c>
      <c r="Q33" s="29" t="str">
        <f t="shared" si="3"/>
        <v/>
      </c>
      <c r="R33" s="26">
        <f t="shared" si="4"/>
        <v>-13.955714618249528</v>
      </c>
      <c r="S33" s="44">
        <f t="shared" si="5"/>
        <v>14</v>
      </c>
      <c r="T33" s="28">
        <f t="shared" si="6"/>
        <v>5</v>
      </c>
    </row>
    <row r="34" spans="1:20" x14ac:dyDescent="0.15">
      <c r="A34" s="94" t="s">
        <v>265</v>
      </c>
      <c r="B34" s="94" t="s">
        <v>84</v>
      </c>
      <c r="C34" t="str">
        <f t="shared" ref="C34:C65" si="7">B34&amp;" "&amp;A34</f>
        <v>WILLIAM BROWN</v>
      </c>
      <c r="D34" t="s">
        <v>22</v>
      </c>
      <c r="E34" s="103">
        <v>17</v>
      </c>
      <c r="F34" t="s">
        <v>235</v>
      </c>
      <c r="G34" s="26">
        <f>IF(A34="","",IF(ISERROR(VLOOKUP(C34,'Race 4 adjusted'!C$2:K$98,9,FALSE)),"",VLOOKUP(C34,'Race 4 adjusted'!C$2:K$98,9,FALSE)))</f>
        <v>-8.446430186165097</v>
      </c>
      <c r="H34" s="25" t="str">
        <f>IF(A34="","",IF(ISERROR(VLOOKUP(C34,'Race 3 adjusted'!C$2:K$96,9,FALSE)),"",VLOOKUP(C34,'Race 3 adjusted'!C$2:K$96,9,FALSE)))</f>
        <v/>
      </c>
      <c r="I34" s="25">
        <f>IF(A34="","",IF(ISERROR(VLOOKUP(C34,'Race 2 adjusted'!C$2:K$91,9,FALSE)),"",VLOOKUP(C34,'Race 2 adjusted'!C$2:K$91,9,FALSE)))</f>
        <v>-12.990705314704742</v>
      </c>
      <c r="J34" s="105" t="str">
        <f>IF(A34="","",IF(ISERROR(VLOOKUP(C34,'Race 1 adjusted'!C$2:K$99,9,FALSE)),"",VLOOKUP(C34,'Race 1 adjusted'!C$2:K$99,9,FALSE)))</f>
        <v/>
      </c>
      <c r="K34" s="25" t="str">
        <f>IF(C34="","",IF(ISERROR(VLOOKUP(C34&amp;" "&amp;D34,'Race 5 adjusted'!E$2:M$100,9,FALSE)),"",VLOOKUP(C34&amp;" "&amp;D34,'Race 5 adjusted'!E$2:M$100,9,FALSE)))</f>
        <v/>
      </c>
      <c r="L34" s="27" cm="1">
        <f t="array" ref="L34">SUMPRODUCT(--(LEN(G34:K34)&gt;0))</f>
        <v>2</v>
      </c>
      <c r="M34" s="26" t="str" cm="1">
        <f t="array" ref="M34">IF(B34="","",IF(COUNT(G34:K34)&lt;V$1,"",IF(V$1=1,(AVERAGE(SMALL(G34:K34,1))),IF(V$1=2,(AVERAGE(SMALL(G34:K34,{1,2}))),(AVERAGE(SMALL(G34:K34,{1,2,3})))))))</f>
        <v/>
      </c>
      <c r="N34" s="28" t="str">
        <f t="shared" ref="N34:N65" si="8">IF(M34="","",RANK(M34,M$2:M$66,1))</f>
        <v/>
      </c>
      <c r="O34" s="26" cm="1">
        <f t="array" ref="O34">IF(B34="","",IF(COUNT(G34:K34)&lt;2,"",(AVERAGE(SMALL(G34:K34,{1,2})))))</f>
        <v>-10.71856775043492</v>
      </c>
      <c r="P34" s="30">
        <f t="shared" ref="P34:P65" si="9">IF(O34="","",RANK(O34,O$2:O$66,1))</f>
        <v>15</v>
      </c>
      <c r="Q34" s="29">
        <f t="shared" ref="Q34:Q66" si="10">IF(O34="","",COUNTIFS($D$2:$D$23,D34,$O$2:$O$23,"&lt;" &amp; O34,$O$2:$O$23,"&lt;&gt;0")+1)</f>
        <v>7</v>
      </c>
      <c r="R34" s="26">
        <f t="shared" ref="R34:R66" si="11">IF(B34="","",IF(COUNT(G34:K34)&lt;1,"",SMALL(G34:K34,1)))</f>
        <v>-12.990705314704742</v>
      </c>
      <c r="S34" s="44">
        <f t="shared" ref="S34:S65" si="12">IF(R34="","",RANK(R34,R$2:R$66,1))</f>
        <v>17</v>
      </c>
      <c r="T34" s="28">
        <f t="shared" ref="T34:T66" si="13">IF(R34="","",COUNTIFS($D$2:$D$23,D34,$R$2:$R$23,"&lt;" &amp; R34,$R$2:$R$23,"&lt;&gt;0")+1)</f>
        <v>6</v>
      </c>
    </row>
    <row r="35" spans="1:20" x14ac:dyDescent="0.15">
      <c r="A35" s="94" t="s">
        <v>624</v>
      </c>
      <c r="B35" s="94" t="s">
        <v>625</v>
      </c>
      <c r="C35" t="str">
        <f t="shared" si="7"/>
        <v>LUCAS HOFFMAN</v>
      </c>
      <c r="D35" t="s">
        <v>22</v>
      </c>
      <c r="E35" s="103">
        <v>28</v>
      </c>
      <c r="F35" t="s">
        <v>311</v>
      </c>
      <c r="G35" s="26" t="str">
        <f>IF(A35="","",IF(ISERROR(VLOOKUP(C35,'Race 4 adjusted'!C$2:K$98,9,FALSE)),"",VLOOKUP(C35,'Race 4 adjusted'!C$2:K$98,9,FALSE)))</f>
        <v/>
      </c>
      <c r="H35" s="25">
        <f>IF(A35="","",IF(ISERROR(VLOOKUP(C35,'Race 3 adjusted'!C$2:K$96,9,FALSE)),"",VLOOKUP(C35,'Race 3 adjusted'!C$2:K$96,9,FALSE)))</f>
        <v>-12.821986773546644</v>
      </c>
      <c r="I35" s="25" t="str">
        <f>IF(A35="","",IF(ISERROR(VLOOKUP(C35,'Race 2 adjusted'!C$2:K$91,9,FALSE)),"",VLOOKUP(C35,'Race 2 adjusted'!C$2:K$91,9,FALSE)))</f>
        <v/>
      </c>
      <c r="J35" s="105" t="str">
        <f>IF(A35="","",IF(ISERROR(VLOOKUP(C35,'Race 1 adjusted'!C$2:K$99,9,FALSE)),"",VLOOKUP(C35,'Race 1 adjusted'!C$2:K$99,9,FALSE)))</f>
        <v/>
      </c>
      <c r="K35" s="25" t="str">
        <f>IF(C35="","",IF(ISERROR(VLOOKUP(C35&amp;" "&amp;D35,'Race 5 adjusted'!E$2:M$100,9,FALSE)),"",VLOOKUP(C35&amp;" "&amp;D35,'Race 5 adjusted'!E$2:M$100,9,FALSE)))</f>
        <v/>
      </c>
      <c r="L35" s="27" cm="1">
        <f t="array" ref="L35">SUMPRODUCT(--(LEN(G35:K35)&gt;0))</f>
        <v>1</v>
      </c>
      <c r="M35" s="26" t="str" cm="1">
        <f t="array" ref="M35">IF(B35="","",IF(COUNT(G35:K35)&lt;V$1,"",IF(V$1=1,(AVERAGE(SMALL(G35:K35,1))),IF(V$1=2,(AVERAGE(SMALL(G35:K35,{1,2}))),(AVERAGE(SMALL(G35:K35,{1,2,3})))))))</f>
        <v/>
      </c>
      <c r="N35" s="28" t="str">
        <f t="shared" si="8"/>
        <v/>
      </c>
      <c r="O35" s="26" t="str" cm="1">
        <f t="array" ref="O35">IF(B35="","",IF(COUNT(G35:K35)&lt;2,"",(AVERAGE(SMALL(G35:K35,{1,2})))))</f>
        <v/>
      </c>
      <c r="P35" s="30" t="str">
        <f t="shared" si="9"/>
        <v/>
      </c>
      <c r="Q35" s="29" t="str">
        <f t="shared" si="10"/>
        <v/>
      </c>
      <c r="R35" s="26">
        <f t="shared" si="11"/>
        <v>-12.821986773546644</v>
      </c>
      <c r="S35" s="44">
        <f t="shared" si="12"/>
        <v>18</v>
      </c>
      <c r="T35" s="28">
        <f t="shared" si="13"/>
        <v>6</v>
      </c>
    </row>
    <row r="36" spans="1:20" x14ac:dyDescent="0.15">
      <c r="A36" s="94" t="s">
        <v>611</v>
      </c>
      <c r="B36" s="94" t="s">
        <v>612</v>
      </c>
      <c r="C36" t="str">
        <f t="shared" si="7"/>
        <v>ANGUS CORBETT</v>
      </c>
      <c r="D36" t="s">
        <v>22</v>
      </c>
      <c r="E36" s="103">
        <v>17</v>
      </c>
      <c r="F36" t="s">
        <v>235</v>
      </c>
      <c r="G36" s="26" t="str">
        <f>IF(A36="","",IF(ISERROR(VLOOKUP(C36,'Race 4 adjusted'!C$2:K$98,9,FALSE)),"",VLOOKUP(C36,'Race 4 adjusted'!C$2:K$98,9,FALSE)))</f>
        <v/>
      </c>
      <c r="H36" s="25">
        <f>IF(A36="","",IF(ISERROR(VLOOKUP(C36,'Race 3 adjusted'!C$2:K$96,9,FALSE)),"",VLOOKUP(C36,'Race 3 adjusted'!C$2:K$96,9,FALSE)))</f>
        <v>-8.8173140103311933</v>
      </c>
      <c r="I36" s="25">
        <f>IF(A36="","",IF(ISERROR(VLOOKUP(C36,'Race 2 adjusted'!C$2:K$91,9,FALSE)),"",VLOOKUP(C36,'Race 2 adjusted'!C$2:K$91,9,FALSE)))</f>
        <v>-12.114808374280642</v>
      </c>
      <c r="J36" s="105" t="str">
        <f>IF(A36="","",IF(ISERROR(VLOOKUP(C36,'Race 1 adjusted'!C$2:K$99,9,FALSE)),"",VLOOKUP(C36,'Race 1 adjusted'!C$2:K$99,9,FALSE)))</f>
        <v/>
      </c>
      <c r="K36" s="25" t="str">
        <f>IF(C36="","",IF(ISERROR(VLOOKUP(C36&amp;" "&amp;D36,'Race 5 adjusted'!E$2:M$100,9,FALSE)),"",VLOOKUP(C36&amp;" "&amp;D36,'Race 5 adjusted'!E$2:M$100,9,FALSE)))</f>
        <v/>
      </c>
      <c r="L36" s="27" cm="1">
        <f t="array" ref="L36">SUMPRODUCT(--(LEN(G36:K36)&gt;0))</f>
        <v>2</v>
      </c>
      <c r="M36" s="26" t="str" cm="1">
        <f t="array" ref="M36">IF(B36="","",IF(COUNT(G36:K36)&lt;V$1,"",IF(V$1=1,(AVERAGE(SMALL(G36:K36,1))),IF(V$1=2,(AVERAGE(SMALL(G36:K36,{1,2}))),(AVERAGE(SMALL(G36:K36,{1,2,3})))))))</f>
        <v/>
      </c>
      <c r="N36" s="28" t="str">
        <f t="shared" si="8"/>
        <v/>
      </c>
      <c r="O36" s="26" cm="1">
        <f t="array" ref="O36">IF(B36="","",IF(COUNT(G36:K36)&lt;2,"",(AVERAGE(SMALL(G36:K36,{1,2})))))</f>
        <v>-10.466061192305919</v>
      </c>
      <c r="P36" s="30">
        <f t="shared" si="9"/>
        <v>16</v>
      </c>
      <c r="Q36" s="29">
        <f t="shared" si="10"/>
        <v>7</v>
      </c>
      <c r="R36" s="26">
        <f t="shared" si="11"/>
        <v>-12.114808374280642</v>
      </c>
      <c r="S36" s="44">
        <f t="shared" si="12"/>
        <v>19</v>
      </c>
      <c r="T36" s="28">
        <f t="shared" si="13"/>
        <v>6</v>
      </c>
    </row>
    <row r="37" spans="1:20" x14ac:dyDescent="0.15">
      <c r="A37" t="s">
        <v>23</v>
      </c>
      <c r="B37" t="s">
        <v>59</v>
      </c>
      <c r="C37" t="str">
        <f t="shared" si="7"/>
        <v>DARREN SEARLE</v>
      </c>
      <c r="D37" t="s">
        <v>22</v>
      </c>
      <c r="E37" s="103">
        <v>45</v>
      </c>
      <c r="F37" t="s">
        <v>235</v>
      </c>
      <c r="G37" s="26" t="str">
        <f>IF(A37="","",IF(ISERROR(VLOOKUP(C37,'Race 4 adjusted'!C$2:K$98,9,FALSE)),"",VLOOKUP(C37,'Race 4 adjusted'!C$2:K$98,9,FALSE)))</f>
        <v/>
      </c>
      <c r="H37" s="25" t="str">
        <f>IF(A37="","",IF(ISERROR(VLOOKUP(C37,'Race 3 adjusted'!C$2:K$96,9,FALSE)),"",VLOOKUP(C37,'Race 3 adjusted'!C$2:K$96,9,FALSE)))</f>
        <v/>
      </c>
      <c r="I37" s="25" t="str">
        <f>IF(A37="","",IF(ISERROR(VLOOKUP(C37,'Race 2 adjusted'!C$2:K$91,9,FALSE)),"",VLOOKUP(C37,'Race 2 adjusted'!C$2:K$91,9,FALSE)))</f>
        <v/>
      </c>
      <c r="J37" s="105">
        <f>IF(A37="","",IF(ISERROR(VLOOKUP(C37,'Race 1 adjusted'!C$2:K$99,9,FALSE)),"",VLOOKUP(C37,'Race 1 adjusted'!C$2:K$99,9,FALSE)))</f>
        <v>-11.094926834516892</v>
      </c>
      <c r="K37" s="25" t="str">
        <f>IF(C37="","",IF(ISERROR(VLOOKUP(C37&amp;" "&amp;D37,'Race 5 adjusted'!E$2:M$100,9,FALSE)),"",VLOOKUP(C37&amp;" "&amp;D37,'Race 5 adjusted'!E$2:M$100,9,FALSE)))</f>
        <v/>
      </c>
      <c r="L37" s="27" cm="1">
        <f t="array" ref="L37">SUMPRODUCT(--(LEN(G37:K37)&gt;0))</f>
        <v>1</v>
      </c>
      <c r="M37" s="26" t="str" cm="1">
        <f t="array" ref="M37">IF(B37="","",IF(COUNT(G37:K37)&lt;V$1,"",IF(V$1=1,(AVERAGE(SMALL(G37:K37,1))),IF(V$1=2,(AVERAGE(SMALL(G37:K37,{1,2}))),(AVERAGE(SMALL(G37:K37,{1,2,3})))))))</f>
        <v/>
      </c>
      <c r="N37" s="28" t="str">
        <f t="shared" si="8"/>
        <v/>
      </c>
      <c r="O37" s="26" t="str" cm="1">
        <f t="array" ref="O37">IF(B37="","",IF(COUNT(G37:K37)&lt;2,"",(AVERAGE(SMALL(G37:K37,{1,2})))))</f>
        <v/>
      </c>
      <c r="P37" s="30" t="str">
        <f t="shared" si="9"/>
        <v/>
      </c>
      <c r="Q37" s="29" t="str">
        <f t="shared" si="10"/>
        <v/>
      </c>
      <c r="R37" s="26">
        <f t="shared" si="11"/>
        <v>-11.094926834516892</v>
      </c>
      <c r="S37" s="44">
        <f t="shared" si="12"/>
        <v>22</v>
      </c>
      <c r="T37" s="28">
        <f t="shared" si="13"/>
        <v>7</v>
      </c>
    </row>
    <row r="38" spans="1:20" x14ac:dyDescent="0.15">
      <c r="A38" s="102" t="s">
        <v>233</v>
      </c>
      <c r="B38" s="102" t="s">
        <v>260</v>
      </c>
      <c r="C38" t="str">
        <f t="shared" si="7"/>
        <v>BILLY VAN HOUT</v>
      </c>
      <c r="D38" t="s">
        <v>22</v>
      </c>
      <c r="E38" s="103">
        <v>16</v>
      </c>
      <c r="F38" t="s">
        <v>235</v>
      </c>
      <c r="G38" s="26">
        <f>IF(A38="","",IF(ISERROR(VLOOKUP(C38,'Race 4 adjusted'!C$2:K$98,9,FALSE)),"",VLOOKUP(C38,'Race 4 adjusted'!C$2:K$98,9,FALSE)))</f>
        <v>-10.654965229781517</v>
      </c>
      <c r="H38" s="25" t="str">
        <f>IF(A38="","",IF(ISERROR(VLOOKUP(C38,'Race 3 adjusted'!C$2:K$96,9,FALSE)),"",VLOOKUP(C38,'Race 3 adjusted'!C$2:K$96,9,FALSE)))</f>
        <v/>
      </c>
      <c r="I38" s="25" t="str">
        <f>IF(A38="","",IF(ISERROR(VLOOKUP(C38,'Race 2 adjusted'!C$2:K$91,9,FALSE)),"",VLOOKUP(C38,'Race 2 adjusted'!C$2:K$91,9,FALSE)))</f>
        <v/>
      </c>
      <c r="J38" s="105" t="str">
        <f>IF(A38="","",IF(ISERROR(VLOOKUP(C38,'Race 1 adjusted'!C$2:K$99,9,FALSE)),"",VLOOKUP(C38,'Race 1 adjusted'!C$2:K$99,9,FALSE)))</f>
        <v/>
      </c>
      <c r="K38" s="25" t="str">
        <f>IF(C38="","",IF(ISERROR(VLOOKUP(C38&amp;" "&amp;D38,'Race 5 adjusted'!E$2:M$100,9,FALSE)),"",VLOOKUP(C38&amp;" "&amp;D38,'Race 5 adjusted'!E$2:M$100,9,FALSE)))</f>
        <v/>
      </c>
      <c r="L38" s="27" cm="1">
        <f t="array" ref="L38">SUMPRODUCT(--(LEN(G38:K38)&gt;0))</f>
        <v>1</v>
      </c>
      <c r="M38" s="26" t="str" cm="1">
        <f t="array" ref="M38">IF(B38="","",IF(COUNT(G38:K38)&lt;V$1,"",IF(V$1=1,(AVERAGE(SMALL(G38:K38,1))),IF(V$1=2,(AVERAGE(SMALL(G38:K38,{1,2}))),(AVERAGE(SMALL(G38:K38,{1,2,3})))))))</f>
        <v/>
      </c>
      <c r="N38" s="28" t="str">
        <f t="shared" si="8"/>
        <v/>
      </c>
      <c r="O38" s="26" t="str" cm="1">
        <f t="array" ref="O38">IF(B38="","",IF(COUNT(G38:K38)&lt;2,"",(AVERAGE(SMALL(G38:K38,{1,2})))))</f>
        <v/>
      </c>
      <c r="P38" s="30" t="str">
        <f t="shared" si="9"/>
        <v/>
      </c>
      <c r="Q38" s="29" t="str">
        <f t="shared" si="10"/>
        <v/>
      </c>
      <c r="R38" s="26">
        <f t="shared" si="11"/>
        <v>-10.654965229781517</v>
      </c>
      <c r="S38" s="44">
        <f t="shared" si="12"/>
        <v>24</v>
      </c>
      <c r="T38" s="28">
        <f t="shared" si="13"/>
        <v>8</v>
      </c>
    </row>
    <row r="39" spans="1:20" x14ac:dyDescent="0.15">
      <c r="A39" s="94" t="s">
        <v>169</v>
      </c>
      <c r="B39" s="94" t="s">
        <v>170</v>
      </c>
      <c r="C39" t="str">
        <f t="shared" si="7"/>
        <v>MADELENE MCNEIL</v>
      </c>
      <c r="D39" t="s">
        <v>630</v>
      </c>
      <c r="E39" s="103">
        <v>29</v>
      </c>
      <c r="F39" t="s">
        <v>327</v>
      </c>
      <c r="G39" s="26" t="str">
        <f>IF(A39="","",IF(ISERROR(VLOOKUP(C39,'Race 4 adjusted'!C$2:K$98,9,FALSE)),"",VLOOKUP(C39,'Race 4 adjusted'!C$2:K$98,9,FALSE)))</f>
        <v/>
      </c>
      <c r="H39" s="25" t="str">
        <f>IF(A39="","",IF(ISERROR(VLOOKUP(C39,'Race 3 adjusted'!C$2:K$96,9,FALSE)),"",VLOOKUP(C39,'Race 3 adjusted'!C$2:K$96,9,FALSE)))</f>
        <v/>
      </c>
      <c r="I39" s="25">
        <f>IF(A39="","",IF(ISERROR(VLOOKUP(C39,'Race 2 adjusted'!C$2:K$91,9,FALSE)),"",VLOOKUP(C39,'Race 2 adjusted'!C$2:K$91,9,FALSE)))</f>
        <v>-10.586164954251528</v>
      </c>
      <c r="J39" s="105" t="str">
        <f>IF(A39="","",IF(ISERROR(VLOOKUP(C39,'Race 1 adjusted'!C$2:K$99,9,FALSE)),"",VLOOKUP(C39,'Race 1 adjusted'!C$2:K$99,9,FALSE)))</f>
        <v/>
      </c>
      <c r="K39" s="25" t="str">
        <f>IF(C39="","",IF(ISERROR(VLOOKUP(C39&amp;" "&amp;D39,'Race 5 adjusted'!E$2:M$100,9,FALSE)),"",VLOOKUP(C39&amp;" "&amp;D39,'Race 5 adjusted'!E$2:M$100,9,FALSE)))</f>
        <v/>
      </c>
      <c r="L39" s="27" cm="1">
        <f t="array" ref="L39">SUMPRODUCT(--(LEN(G39:K39)&gt;0))</f>
        <v>1</v>
      </c>
      <c r="M39" s="26" t="str" cm="1">
        <f t="array" ref="M39">IF(B39="","",IF(COUNT(G39:K39)&lt;V$1,"",IF(V$1=1,(AVERAGE(SMALL(G39:K39,1))),IF(V$1=2,(AVERAGE(SMALL(G39:K39,{1,2}))),(AVERAGE(SMALL(G39:K39,{1,2,3})))))))</f>
        <v/>
      </c>
      <c r="N39" s="28" t="str">
        <f t="shared" si="8"/>
        <v/>
      </c>
      <c r="O39" s="26" t="str" cm="1">
        <f t="array" ref="O39">IF(B39="","",IF(COUNT(G39:K39)&lt;2,"",(AVERAGE(SMALL(G39:K39,{1,2})))))</f>
        <v/>
      </c>
      <c r="P39" s="30" t="str">
        <f t="shared" si="9"/>
        <v/>
      </c>
      <c r="Q39" s="29" t="str">
        <f t="shared" si="10"/>
        <v/>
      </c>
      <c r="R39" s="26">
        <f t="shared" si="11"/>
        <v>-10.586164954251528</v>
      </c>
      <c r="S39" s="44">
        <f t="shared" si="12"/>
        <v>25</v>
      </c>
      <c r="T39" s="28">
        <f t="shared" si="13"/>
        <v>3</v>
      </c>
    </row>
    <row r="40" spans="1:20" x14ac:dyDescent="0.15">
      <c r="A40" t="s">
        <v>589</v>
      </c>
      <c r="B40" t="s">
        <v>590</v>
      </c>
      <c r="C40" t="str">
        <f t="shared" si="7"/>
        <v>MARK REMINGTON</v>
      </c>
      <c r="D40" t="s">
        <v>22</v>
      </c>
      <c r="E40" s="103">
        <v>40</v>
      </c>
      <c r="F40" t="s">
        <v>235</v>
      </c>
      <c r="G40" s="26" t="str">
        <f>IF(A40="","",IF(ISERROR(VLOOKUP(C40,'Race 4 adjusted'!C$2:K$98,9,FALSE)),"",VLOOKUP(C40,'Race 4 adjusted'!C$2:K$98,9,FALSE)))</f>
        <v/>
      </c>
      <c r="H40" s="25" t="str">
        <f>IF(A40="","",IF(ISERROR(VLOOKUP(C40,'Race 3 adjusted'!C$2:K$96,9,FALSE)),"",VLOOKUP(C40,'Race 3 adjusted'!C$2:K$96,9,FALSE)))</f>
        <v/>
      </c>
      <c r="I40" s="25" t="str">
        <f>IF(A40="","",IF(ISERROR(VLOOKUP(C40,'Race 2 adjusted'!C$2:K$91,9,FALSE)),"",VLOOKUP(C40,'Race 2 adjusted'!C$2:K$91,9,FALSE)))</f>
        <v/>
      </c>
      <c r="J40" s="105">
        <f>IF(A40="","",IF(ISERROR(VLOOKUP(C40,'Race 1 adjusted'!C$2:K$99,9,FALSE)),"",VLOOKUP(C40,'Race 1 adjusted'!C$2:K$99,9,FALSE)))</f>
        <v>-10.510526605101129</v>
      </c>
      <c r="K40" s="25" t="str">
        <f>IF(C40="","",IF(ISERROR(VLOOKUP(C40&amp;" "&amp;D40,'Race 5 adjusted'!E$2:M$100,9,FALSE)),"",VLOOKUP(C40&amp;" "&amp;D40,'Race 5 adjusted'!E$2:M$100,9,FALSE)))</f>
        <v/>
      </c>
      <c r="L40" s="27" cm="1">
        <f t="array" ref="L40">SUMPRODUCT(--(LEN(G40:K40)&gt;0))</f>
        <v>1</v>
      </c>
      <c r="M40" s="26" t="str" cm="1">
        <f t="array" ref="M40">IF(B40="","",IF(COUNT(G40:K40)&lt;V$1,"",IF(V$1=1,(AVERAGE(SMALL(G40:K40,1))),IF(V$1=2,(AVERAGE(SMALL(G40:K40,{1,2}))),(AVERAGE(SMALL(G40:K40,{1,2,3})))))))</f>
        <v/>
      </c>
      <c r="N40" s="28" t="str">
        <f t="shared" si="8"/>
        <v/>
      </c>
      <c r="O40" s="26" t="str" cm="1">
        <f t="array" ref="O40">IF(B40="","",IF(COUNT(G40:K40)&lt;2,"",(AVERAGE(SMALL(G40:K40,{1,2})))))</f>
        <v/>
      </c>
      <c r="P40" s="30" t="str">
        <f t="shared" si="9"/>
        <v/>
      </c>
      <c r="Q40" s="29" t="str">
        <f t="shared" si="10"/>
        <v/>
      </c>
      <c r="R40" s="26">
        <f t="shared" si="11"/>
        <v>-10.510526605101129</v>
      </c>
      <c r="S40" s="44">
        <f t="shared" si="12"/>
        <v>27</v>
      </c>
      <c r="T40" s="28">
        <f t="shared" si="13"/>
        <v>8</v>
      </c>
    </row>
    <row r="41" spans="1:20" x14ac:dyDescent="0.15">
      <c r="A41" t="s">
        <v>593</v>
      </c>
      <c r="B41" t="s">
        <v>594</v>
      </c>
      <c r="C41" t="str">
        <f t="shared" si="7"/>
        <v>MARTIN SHEARS</v>
      </c>
      <c r="D41" t="s">
        <v>22</v>
      </c>
      <c r="E41" s="103">
        <v>49</v>
      </c>
      <c r="F41" t="s">
        <v>235</v>
      </c>
      <c r="G41" s="26" t="str">
        <f>IF(A41="","",IF(ISERROR(VLOOKUP(C41,'Race 4 adjusted'!C$2:K$98,9,FALSE)),"",VLOOKUP(C41,'Race 4 adjusted'!C$2:K$98,9,FALSE)))</f>
        <v/>
      </c>
      <c r="H41" s="25" t="str">
        <f>IF(A41="","",IF(ISERROR(VLOOKUP(C41,'Race 3 adjusted'!C$2:K$96,9,FALSE)),"",VLOOKUP(C41,'Race 3 adjusted'!C$2:K$96,9,FALSE)))</f>
        <v/>
      </c>
      <c r="I41" s="25" t="str">
        <f>IF(A41="","",IF(ISERROR(VLOOKUP(C41,'Race 2 adjusted'!C$2:K$91,9,FALSE)),"",VLOOKUP(C41,'Race 2 adjusted'!C$2:K$91,9,FALSE)))</f>
        <v/>
      </c>
      <c r="J41" s="105">
        <f>IF(A41="","",IF(ISERROR(VLOOKUP(C41,'Race 1 adjusted'!C$2:K$99,9,FALSE)),"",VLOOKUP(C41,'Race 1 adjusted'!C$2:K$99,9,FALSE)))</f>
        <v>-10.405150753768828</v>
      </c>
      <c r="K41" s="25" t="str">
        <f>IF(C41="","",IF(ISERROR(VLOOKUP(C41&amp;" "&amp;D41,'Race 5 adjusted'!E$2:M$100,9,FALSE)),"",VLOOKUP(C41&amp;" "&amp;D41,'Race 5 adjusted'!E$2:M$100,9,FALSE)))</f>
        <v/>
      </c>
      <c r="L41" s="27" cm="1">
        <f t="array" ref="L41">SUMPRODUCT(--(LEN(G41:K41)&gt;0))</f>
        <v>1</v>
      </c>
      <c r="M41" s="26" t="str" cm="1">
        <f t="array" ref="M41">IF(B41="","",IF(COUNT(G41:K41)&lt;V$1,"",IF(V$1=1,(AVERAGE(SMALL(G41:K41,1))),IF(V$1=2,(AVERAGE(SMALL(G41:K41,{1,2}))),(AVERAGE(SMALL(G41:K41,{1,2,3})))))))</f>
        <v/>
      </c>
      <c r="N41" s="28" t="str">
        <f t="shared" si="8"/>
        <v/>
      </c>
      <c r="O41" s="26" t="str" cm="1">
        <f t="array" ref="O41">IF(B41="","",IF(COUNT(G41:K41)&lt;2,"",(AVERAGE(SMALL(G41:K41,{1,2})))))</f>
        <v/>
      </c>
      <c r="P41" s="30" t="str">
        <f t="shared" si="9"/>
        <v/>
      </c>
      <c r="Q41" s="29" t="str">
        <f t="shared" si="10"/>
        <v/>
      </c>
      <c r="R41" s="26">
        <f t="shared" si="11"/>
        <v>-10.405150753768828</v>
      </c>
      <c r="S41" s="44">
        <f t="shared" si="12"/>
        <v>28</v>
      </c>
      <c r="T41" s="28">
        <f t="shared" si="13"/>
        <v>8</v>
      </c>
    </row>
    <row r="42" spans="1:20" x14ac:dyDescent="0.15">
      <c r="A42" s="94" t="s">
        <v>615</v>
      </c>
      <c r="B42" s="94" t="s">
        <v>616</v>
      </c>
      <c r="C42" t="str">
        <f t="shared" si="7"/>
        <v>JUSTIN EVANS</v>
      </c>
      <c r="D42" t="s">
        <v>22</v>
      </c>
      <c r="E42" s="103">
        <v>18</v>
      </c>
      <c r="F42" t="s">
        <v>311</v>
      </c>
      <c r="G42" s="26" t="str">
        <f>IF(A42="","",IF(ISERROR(VLOOKUP(C42,'Race 4 adjusted'!C$2:K$98,9,FALSE)),"",VLOOKUP(C42,'Race 4 adjusted'!C$2:K$98,9,FALSE)))</f>
        <v/>
      </c>
      <c r="H42" s="25">
        <f>IF(A42="","",IF(ISERROR(VLOOKUP(C42,'Race 3 adjusted'!C$2:K$96,9,FALSE)),"",VLOOKUP(C42,'Race 3 adjusted'!C$2:K$96,9,FALSE)))</f>
        <v>-10.259152786531224</v>
      </c>
      <c r="I42" s="25">
        <f>IF(A42="","",IF(ISERROR(VLOOKUP(C42,'Race 2 adjusted'!C$2:K$91,9,FALSE)),"",VLOOKUP(C42,'Race 2 adjusted'!C$2:K$91,9,FALSE)))</f>
        <v>-8.8866322124250399</v>
      </c>
      <c r="J42" s="105" t="str">
        <f>IF(A42="","",IF(ISERROR(VLOOKUP(C42,'Race 1 adjusted'!C$2:K$99,9,FALSE)),"",VLOOKUP(C42,'Race 1 adjusted'!C$2:K$99,9,FALSE)))</f>
        <v/>
      </c>
      <c r="K42" s="25" t="str">
        <f>IF(C42="","",IF(ISERROR(VLOOKUP(C42&amp;" "&amp;D42,'Race 5 adjusted'!E$2:M$100,9,FALSE)),"",VLOOKUP(C42&amp;" "&amp;D42,'Race 5 adjusted'!E$2:M$100,9,FALSE)))</f>
        <v/>
      </c>
      <c r="L42" s="27" cm="1">
        <f t="array" ref="L42">SUMPRODUCT(--(LEN(G42:K42)&gt;0))</f>
        <v>2</v>
      </c>
      <c r="M42" s="26" t="str" cm="1">
        <f t="array" ref="M42">IF(B42="","",IF(COUNT(G42:K42)&lt;V$1,"",IF(V$1=1,(AVERAGE(SMALL(G42:K42,1))),IF(V$1=2,(AVERAGE(SMALL(G42:K42,{1,2}))),(AVERAGE(SMALL(G42:K42,{1,2,3})))))))</f>
        <v/>
      </c>
      <c r="N42" s="28" t="str">
        <f t="shared" si="8"/>
        <v/>
      </c>
      <c r="O42" s="26" cm="1">
        <f t="array" ref="O42">IF(B42="","",IF(COUNT(G42:K42)&lt;2,"",(AVERAGE(SMALL(G42:K42,{1,2})))))</f>
        <v>-9.572892499478133</v>
      </c>
      <c r="P42" s="30">
        <f t="shared" si="9"/>
        <v>18</v>
      </c>
      <c r="Q42" s="29">
        <f t="shared" si="10"/>
        <v>8</v>
      </c>
      <c r="R42" s="26">
        <f t="shared" si="11"/>
        <v>-10.259152786531224</v>
      </c>
      <c r="S42" s="44">
        <f t="shared" si="12"/>
        <v>29</v>
      </c>
      <c r="T42" s="28">
        <f t="shared" si="13"/>
        <v>8</v>
      </c>
    </row>
    <row r="43" spans="1:20" x14ac:dyDescent="0.15">
      <c r="A43" s="102" t="s">
        <v>626</v>
      </c>
      <c r="B43" s="102" t="s">
        <v>627</v>
      </c>
      <c r="C43" t="str">
        <f t="shared" si="7"/>
        <v>RYAN BOYD</v>
      </c>
      <c r="D43" t="s">
        <v>22</v>
      </c>
      <c r="E43" s="103">
        <v>23</v>
      </c>
      <c r="F43" t="s">
        <v>311</v>
      </c>
      <c r="G43" s="26" t="str">
        <f>IF(A43="","",IF(ISERROR(VLOOKUP(C43,'Race 4 adjusted'!C$2:K$98,9,FALSE)),"",VLOOKUP(C43,'Race 4 adjusted'!C$2:K$98,9,FALSE)))</f>
        <v/>
      </c>
      <c r="H43" s="25">
        <f>IF(A43="","",IF(ISERROR(VLOOKUP(C43,'Race 3 adjusted'!C$2:K$96,9,FALSE)),"",VLOOKUP(C43,'Race 3 adjusted'!C$2:K$96,9,FALSE)))</f>
        <v>-8.579377243065105</v>
      </c>
      <c r="I43" s="25" t="str">
        <f>IF(A43="","",IF(ISERROR(VLOOKUP(C43,'Race 2 adjusted'!C$2:K$91,9,FALSE)),"",VLOOKUP(C43,'Race 2 adjusted'!C$2:K$91,9,FALSE)))</f>
        <v/>
      </c>
      <c r="J43" s="105" t="str">
        <f>IF(A43="","",IF(ISERROR(VLOOKUP(C43,'Race 1 adjusted'!C$2:K$99,9,FALSE)),"",VLOOKUP(C43,'Race 1 adjusted'!C$2:K$99,9,FALSE)))</f>
        <v/>
      </c>
      <c r="K43" s="25" t="str">
        <f>IF(C43="","",IF(ISERROR(VLOOKUP(C43&amp;" "&amp;D43,'Race 5 adjusted'!E$2:M$100,9,FALSE)),"",VLOOKUP(C43&amp;" "&amp;D43,'Race 5 adjusted'!E$2:M$100,9,FALSE)))</f>
        <v/>
      </c>
      <c r="L43" s="27" cm="1">
        <f t="array" ref="L43">SUMPRODUCT(--(LEN(G43:K43)&gt;0))</f>
        <v>1</v>
      </c>
      <c r="M43" s="26" t="str" cm="1">
        <f t="array" ref="M43">IF(B43="","",IF(COUNT(G43:K43)&lt;V$1,"",IF(V$1=1,(AVERAGE(SMALL(G43:K43,1))),IF(V$1=2,(AVERAGE(SMALL(G43:K43,{1,2}))),(AVERAGE(SMALL(G43:K43,{1,2,3})))))))</f>
        <v/>
      </c>
      <c r="N43" s="28" t="str">
        <f t="shared" si="8"/>
        <v/>
      </c>
      <c r="O43" s="26" t="str" cm="1">
        <f t="array" ref="O43">IF(B43="","",IF(COUNT(G43:K43)&lt;2,"",(AVERAGE(SMALL(G43:K43,{1,2})))))</f>
        <v/>
      </c>
      <c r="P43" s="30" t="str">
        <f t="shared" si="9"/>
        <v/>
      </c>
      <c r="Q43" s="29" t="str">
        <f t="shared" si="10"/>
        <v/>
      </c>
      <c r="R43" s="26">
        <f t="shared" si="11"/>
        <v>-8.579377243065105</v>
      </c>
      <c r="S43" s="44">
        <f t="shared" si="12"/>
        <v>32</v>
      </c>
      <c r="T43" s="28">
        <f t="shared" si="13"/>
        <v>10</v>
      </c>
    </row>
    <row r="44" spans="1:20" x14ac:dyDescent="0.15">
      <c r="A44" t="s">
        <v>595</v>
      </c>
      <c r="B44" t="s">
        <v>590</v>
      </c>
      <c r="C44" t="str">
        <f t="shared" si="7"/>
        <v>MARK NOLAN</v>
      </c>
      <c r="D44" t="s">
        <v>22</v>
      </c>
      <c r="E44" s="103">
        <v>47</v>
      </c>
      <c r="F44" t="s">
        <v>235</v>
      </c>
      <c r="G44" s="26" t="str">
        <f>IF(A44="","",IF(ISERROR(VLOOKUP(C44,'Race 4 adjusted'!C$2:K$98,9,FALSE)),"",VLOOKUP(C44,'Race 4 adjusted'!C$2:K$98,9,FALSE)))</f>
        <v/>
      </c>
      <c r="H44" s="25" t="str">
        <f>IF(A44="","",IF(ISERROR(VLOOKUP(C44,'Race 3 adjusted'!C$2:K$96,9,FALSE)),"",VLOOKUP(C44,'Race 3 adjusted'!C$2:K$96,9,FALSE)))</f>
        <v/>
      </c>
      <c r="I44" s="25" t="str">
        <f>IF(A44="","",IF(ISERROR(VLOOKUP(C44,'Race 2 adjusted'!C$2:K$91,9,FALSE)),"",VLOOKUP(C44,'Race 2 adjusted'!C$2:K$91,9,FALSE)))</f>
        <v/>
      </c>
      <c r="J44" s="105">
        <f>IF(A44="","",IF(ISERROR(VLOOKUP(C44,'Race 1 adjusted'!C$2:K$99,9,FALSE)),"",VLOOKUP(C44,'Race 1 adjusted'!C$2:K$99,9,FALSE)))</f>
        <v>-7.4640760197775116</v>
      </c>
      <c r="K44" s="25" t="str">
        <f>IF(C44="","",IF(ISERROR(VLOOKUP(C44&amp;" "&amp;D44,'Race 5 adjusted'!E$2:M$100,9,FALSE)),"",VLOOKUP(C44&amp;" "&amp;D44,'Race 5 adjusted'!E$2:M$100,9,FALSE)))</f>
        <v/>
      </c>
      <c r="L44" s="27" cm="1">
        <f t="array" ref="L44">SUMPRODUCT(--(LEN(G44:K44)&gt;0))</f>
        <v>1</v>
      </c>
      <c r="M44" s="26" t="str" cm="1">
        <f t="array" ref="M44">IF(B44="","",IF(COUNT(G44:K44)&lt;V$1,"",IF(V$1=1,(AVERAGE(SMALL(G44:K44,1))),IF(V$1=2,(AVERAGE(SMALL(G44:K44,{1,2}))),(AVERAGE(SMALL(G44:K44,{1,2,3})))))))</f>
        <v/>
      </c>
      <c r="N44" s="28" t="str">
        <f t="shared" si="8"/>
        <v/>
      </c>
      <c r="O44" s="26" t="str" cm="1">
        <f t="array" ref="O44">IF(B44="","",IF(COUNT(G44:K44)&lt;2,"",(AVERAGE(SMALL(G44:K44,{1,2})))))</f>
        <v/>
      </c>
      <c r="P44" s="30" t="str">
        <f t="shared" si="9"/>
        <v/>
      </c>
      <c r="Q44" s="29" t="str">
        <f t="shared" si="10"/>
        <v/>
      </c>
      <c r="R44" s="26">
        <f t="shared" si="11"/>
        <v>-7.4640760197775116</v>
      </c>
      <c r="S44" s="44">
        <f t="shared" si="12"/>
        <v>33</v>
      </c>
      <c r="T44" s="28">
        <f t="shared" si="13"/>
        <v>10</v>
      </c>
    </row>
    <row r="45" spans="1:20" x14ac:dyDescent="0.15">
      <c r="A45" t="s">
        <v>599</v>
      </c>
      <c r="B45" t="s">
        <v>74</v>
      </c>
      <c r="C45" t="str">
        <f t="shared" si="7"/>
        <v>ADAM HUGHES</v>
      </c>
      <c r="D45" t="s">
        <v>22</v>
      </c>
      <c r="E45" s="103">
        <v>59</v>
      </c>
      <c r="F45" t="s">
        <v>235</v>
      </c>
      <c r="G45" s="26" t="str">
        <f>IF(A45="","",IF(ISERROR(VLOOKUP(C45,'Race 4 adjusted'!C$2:K$98,9,FALSE)),"",VLOOKUP(C45,'Race 4 adjusted'!C$2:K$98,9,FALSE)))</f>
        <v/>
      </c>
      <c r="H45" s="25" t="str">
        <f>IF(A45="","",IF(ISERROR(VLOOKUP(C45,'Race 3 adjusted'!C$2:K$96,9,FALSE)),"",VLOOKUP(C45,'Race 3 adjusted'!C$2:K$96,9,FALSE)))</f>
        <v/>
      </c>
      <c r="I45" s="25" t="str">
        <f>IF(A45="","",IF(ISERROR(VLOOKUP(C45,'Race 2 adjusted'!C$2:K$91,9,FALSE)),"",VLOOKUP(C45,'Race 2 adjusted'!C$2:K$91,9,FALSE)))</f>
        <v/>
      </c>
      <c r="J45" s="105">
        <f>IF(A45="","",IF(ISERROR(VLOOKUP(C45,'Race 1 adjusted'!C$2:K$99,9,FALSE)),"",VLOOKUP(C45,'Race 1 adjusted'!C$2:K$99,9,FALSE)))</f>
        <v>-6.2730024790236723</v>
      </c>
      <c r="K45" s="25" t="str">
        <f>IF(C45="","",IF(ISERROR(VLOOKUP(C45&amp;" "&amp;D45,'Race 5 adjusted'!E$2:M$100,9,FALSE)),"",VLOOKUP(C45&amp;" "&amp;D45,'Race 5 adjusted'!E$2:M$100,9,FALSE)))</f>
        <v/>
      </c>
      <c r="L45" s="27" cm="1">
        <f t="array" ref="L45">SUMPRODUCT(--(LEN(G45:K45)&gt;0))</f>
        <v>1</v>
      </c>
      <c r="M45" s="26" t="str" cm="1">
        <f t="array" ref="M45">IF(B45="","",IF(COUNT(G45:K45)&lt;V$1,"",IF(V$1=1,(AVERAGE(SMALL(G45:K45,1))),IF(V$1=2,(AVERAGE(SMALL(G45:K45,{1,2}))),(AVERAGE(SMALL(G45:K45,{1,2,3})))))))</f>
        <v/>
      </c>
      <c r="N45" s="28" t="str">
        <f t="shared" si="8"/>
        <v/>
      </c>
      <c r="O45" s="26" t="str" cm="1">
        <f t="array" ref="O45">IF(B45="","",IF(COUNT(G45:K45)&lt;2,"",(AVERAGE(SMALL(G45:K45,{1,2})))))</f>
        <v/>
      </c>
      <c r="P45" s="30" t="str">
        <f t="shared" si="9"/>
        <v/>
      </c>
      <c r="Q45" s="29" t="str">
        <f t="shared" si="10"/>
        <v/>
      </c>
      <c r="R45" s="26">
        <f t="shared" si="11"/>
        <v>-6.2730024790236723</v>
      </c>
      <c r="S45" s="44">
        <f t="shared" si="12"/>
        <v>36</v>
      </c>
      <c r="T45" s="28">
        <f t="shared" si="13"/>
        <v>12</v>
      </c>
    </row>
    <row r="46" spans="1:20" x14ac:dyDescent="0.15">
      <c r="A46" t="s">
        <v>143</v>
      </c>
      <c r="B46" t="s">
        <v>153</v>
      </c>
      <c r="C46" t="str">
        <f t="shared" si="7"/>
        <v>PAIGE CRANAGE</v>
      </c>
      <c r="D46" t="s">
        <v>630</v>
      </c>
      <c r="E46" s="103">
        <v>22</v>
      </c>
      <c r="F46" t="s">
        <v>327</v>
      </c>
      <c r="G46" s="26" t="str">
        <f>IF(A46="","",IF(ISERROR(VLOOKUP(C46,'Race 4 adjusted'!C$2:K$98,9,FALSE)),"",VLOOKUP(C46,'Race 4 adjusted'!C$2:K$98,9,FALSE)))</f>
        <v/>
      </c>
      <c r="H46" s="25" t="str">
        <f>IF(A46="","",IF(ISERROR(VLOOKUP(C46,'Race 3 adjusted'!C$2:K$96,9,FALSE)),"",VLOOKUP(C46,'Race 3 adjusted'!C$2:K$96,9,FALSE)))</f>
        <v/>
      </c>
      <c r="I46" s="25" t="str">
        <f>IF(A46="","",IF(ISERROR(VLOOKUP(C46,'Race 2 adjusted'!C$2:K$91,9,FALSE)),"",VLOOKUP(C46,'Race 2 adjusted'!C$2:K$91,9,FALSE)))</f>
        <v/>
      </c>
      <c r="J46" s="105">
        <f>IF(A46="","",IF(ISERROR(VLOOKUP(C46,'Race 1 adjusted'!C$2:K$99,9,FALSE)),"",VLOOKUP(C46,'Race 1 adjusted'!C$2:K$99,9,FALSE)))</f>
        <v>-5.1662826797333787</v>
      </c>
      <c r="K46" s="25" t="str">
        <f>IF(C46="","",IF(ISERROR(VLOOKUP(C46&amp;" "&amp;D46,'Race 5 adjusted'!E$2:M$100,9,FALSE)),"",VLOOKUP(C46&amp;" "&amp;D46,'Race 5 adjusted'!E$2:M$100,9,FALSE)))</f>
        <v/>
      </c>
      <c r="L46" s="27" cm="1">
        <f t="array" ref="L46">SUMPRODUCT(--(LEN(G46:K46)&gt;0))</f>
        <v>1</v>
      </c>
      <c r="M46" s="26" t="str" cm="1">
        <f t="array" ref="M46">IF(B46="","",IF(COUNT(G46:K46)&lt;V$1,"",IF(V$1=1,(AVERAGE(SMALL(G46:K46,1))),IF(V$1=2,(AVERAGE(SMALL(G46:K46,{1,2}))),(AVERAGE(SMALL(G46:K46,{1,2,3})))))))</f>
        <v/>
      </c>
      <c r="N46" s="28" t="str">
        <f t="shared" si="8"/>
        <v/>
      </c>
      <c r="O46" s="26" t="str" cm="1">
        <f t="array" ref="O46">IF(B46="","",IF(COUNT(G46:K46)&lt;2,"",(AVERAGE(SMALL(G46:K46,{1,2})))))</f>
        <v/>
      </c>
      <c r="P46" s="30" t="str">
        <f t="shared" si="9"/>
        <v/>
      </c>
      <c r="Q46" s="29" t="str">
        <f t="shared" si="10"/>
        <v/>
      </c>
      <c r="R46" s="26">
        <f t="shared" si="11"/>
        <v>-5.1662826797333787</v>
      </c>
      <c r="S46" s="44">
        <f t="shared" si="12"/>
        <v>40</v>
      </c>
      <c r="T46" s="28">
        <f t="shared" si="13"/>
        <v>5</v>
      </c>
    </row>
    <row r="47" spans="1:20" x14ac:dyDescent="0.15">
      <c r="A47" s="94" t="s">
        <v>618</v>
      </c>
      <c r="B47" s="94" t="s">
        <v>588</v>
      </c>
      <c r="C47" t="str">
        <f t="shared" si="7"/>
        <v>MATTHEW HUGHSON</v>
      </c>
      <c r="D47" t="s">
        <v>22</v>
      </c>
      <c r="E47" s="103">
        <v>20</v>
      </c>
      <c r="F47" t="s">
        <v>311</v>
      </c>
      <c r="G47" s="26" t="str">
        <f>IF(A47="","",IF(ISERROR(VLOOKUP(C47,'Race 4 adjusted'!C$2:K$98,9,FALSE)),"",VLOOKUP(C47,'Race 4 adjusted'!C$2:K$98,9,FALSE)))</f>
        <v/>
      </c>
      <c r="H47" s="25" t="str">
        <f>IF(A47="","",IF(ISERROR(VLOOKUP(C47,'Race 3 adjusted'!C$2:K$96,9,FALSE)),"",VLOOKUP(C47,'Race 3 adjusted'!C$2:K$96,9,FALSE)))</f>
        <v/>
      </c>
      <c r="I47" s="25">
        <f>IF(A47="","",IF(ISERROR(VLOOKUP(C47,'Race 2 adjusted'!C$2:K$91,9,FALSE)),"",VLOOKUP(C47,'Race 2 adjusted'!C$2:K$91,9,FALSE)))</f>
        <v>-4.9259661649000659</v>
      </c>
      <c r="J47" s="105" t="str">
        <f>IF(A47="","",IF(ISERROR(VLOOKUP(C47,'Race 1 adjusted'!C$2:K$99,9,FALSE)),"",VLOOKUP(C47,'Race 1 adjusted'!C$2:K$99,9,FALSE)))</f>
        <v/>
      </c>
      <c r="K47" s="25" t="str">
        <f>IF(C47="","",IF(ISERROR(VLOOKUP(C47&amp;" "&amp;D47,'Race 5 adjusted'!E$2:M$100,9,FALSE)),"",VLOOKUP(C47&amp;" "&amp;D47,'Race 5 adjusted'!E$2:M$100,9,FALSE)))</f>
        <v/>
      </c>
      <c r="L47" s="27" cm="1">
        <f t="array" ref="L47">SUMPRODUCT(--(LEN(G47:K47)&gt;0))</f>
        <v>1</v>
      </c>
      <c r="M47" s="26" t="str" cm="1">
        <f t="array" ref="M47">IF(B47="","",IF(COUNT(G47:K47)&lt;V$1,"",IF(V$1=1,(AVERAGE(SMALL(G47:K47,1))),IF(V$1=2,(AVERAGE(SMALL(G47:K47,{1,2}))),(AVERAGE(SMALL(G47:K47,{1,2,3})))))))</f>
        <v/>
      </c>
      <c r="N47" s="28" t="str">
        <f t="shared" si="8"/>
        <v/>
      </c>
      <c r="O47" s="26" t="str" cm="1">
        <f t="array" ref="O47">IF(B47="","",IF(COUNT(G47:K47)&lt;2,"",(AVERAGE(SMALL(G47:K47,{1,2})))))</f>
        <v/>
      </c>
      <c r="P47" s="30" t="str">
        <f t="shared" si="9"/>
        <v/>
      </c>
      <c r="Q47" s="29" t="str">
        <f t="shared" si="10"/>
        <v/>
      </c>
      <c r="R47" s="26">
        <f t="shared" si="11"/>
        <v>-4.9259661649000659</v>
      </c>
      <c r="S47" s="44">
        <f t="shared" si="12"/>
        <v>41</v>
      </c>
      <c r="T47" s="28">
        <f t="shared" si="13"/>
        <v>14</v>
      </c>
    </row>
    <row r="48" spans="1:20" x14ac:dyDescent="0.15">
      <c r="A48" t="s">
        <v>587</v>
      </c>
      <c r="B48" t="s">
        <v>588</v>
      </c>
      <c r="C48" t="str">
        <f t="shared" si="7"/>
        <v>MATTHEW POMERY</v>
      </c>
      <c r="D48" t="s">
        <v>22</v>
      </c>
      <c r="E48" s="103">
        <v>28</v>
      </c>
      <c r="F48" t="s">
        <v>311</v>
      </c>
      <c r="G48" s="26">
        <f>IF(A48="","",IF(ISERROR(VLOOKUP(C48,'Race 4 adjusted'!C$2:K$98,9,FALSE)),"",VLOOKUP(C48,'Race 4 adjusted'!C$2:K$98,9,FALSE)))</f>
        <v>-4.7849366404848839</v>
      </c>
      <c r="H48" s="25" t="str">
        <f>IF(A48="","",IF(ISERROR(VLOOKUP(C48,'Race 3 adjusted'!C$2:K$96,9,FALSE)),"",VLOOKUP(C48,'Race 3 adjusted'!C$2:K$96,9,FALSE)))</f>
        <v/>
      </c>
      <c r="I48" s="25" t="str">
        <f>IF(A48="","",IF(ISERROR(VLOOKUP(C48,'Race 2 adjusted'!C$2:K$91,9,FALSE)),"",VLOOKUP(C48,'Race 2 adjusted'!C$2:K$91,9,FALSE)))</f>
        <v/>
      </c>
      <c r="J48" s="105">
        <f>IF(A48="","",IF(ISERROR(VLOOKUP(C48,'Race 1 adjusted'!C$2:K$99,9,FALSE)),"",VLOOKUP(C48,'Race 1 adjusted'!C$2:K$99,9,FALSE)))</f>
        <v>-3.8082461524909967</v>
      </c>
      <c r="K48" s="25" t="str">
        <f>IF(C48="","",IF(ISERROR(VLOOKUP(C48&amp;" "&amp;D48,'Race 5 adjusted'!E$2:M$100,9,FALSE)),"",VLOOKUP(C48&amp;" "&amp;D48,'Race 5 adjusted'!E$2:M$100,9,FALSE)))</f>
        <v/>
      </c>
      <c r="L48" s="27" cm="1">
        <f t="array" ref="L48">SUMPRODUCT(--(LEN(G48:K48)&gt;0))</f>
        <v>2</v>
      </c>
      <c r="M48" s="26" t="str" cm="1">
        <f t="array" ref="M48">IF(B48="","",IF(COUNT(G48:K48)&lt;V$1,"",IF(V$1=1,(AVERAGE(SMALL(G48:K48,1))),IF(V$1=2,(AVERAGE(SMALL(G48:K48,{1,2}))),(AVERAGE(SMALL(G48:K48,{1,2,3})))))))</f>
        <v/>
      </c>
      <c r="N48" s="28" t="str">
        <f t="shared" si="8"/>
        <v/>
      </c>
      <c r="O48" s="26" cm="1">
        <f t="array" ref="O48">IF(B48="","",IF(COUNT(G48:K48)&lt;2,"",(AVERAGE(SMALL(G48:K48,{1,2})))))</f>
        <v>-4.2965913964879405</v>
      </c>
      <c r="P48" s="30">
        <f t="shared" si="9"/>
        <v>26</v>
      </c>
      <c r="Q48" s="29">
        <f t="shared" si="10"/>
        <v>14</v>
      </c>
      <c r="R48" s="26">
        <f t="shared" si="11"/>
        <v>-4.7849366404848839</v>
      </c>
      <c r="S48" s="44">
        <f t="shared" si="12"/>
        <v>42</v>
      </c>
      <c r="T48" s="28">
        <f t="shared" si="13"/>
        <v>14</v>
      </c>
    </row>
    <row r="49" spans="1:24" x14ac:dyDescent="0.15">
      <c r="A49" t="s">
        <v>596</v>
      </c>
      <c r="B49" t="s">
        <v>58</v>
      </c>
      <c r="C49" t="str">
        <f t="shared" si="7"/>
        <v>CHRIS WOOD</v>
      </c>
      <c r="D49" t="s">
        <v>22</v>
      </c>
      <c r="E49" s="103">
        <v>44</v>
      </c>
      <c r="F49" t="s">
        <v>235</v>
      </c>
      <c r="G49" s="26" t="str">
        <f>IF(A49="","",IF(ISERROR(VLOOKUP(C49,'Race 4 adjusted'!C$2:K$98,9,FALSE)),"",VLOOKUP(C49,'Race 4 adjusted'!C$2:K$98,9,FALSE)))</f>
        <v/>
      </c>
      <c r="H49" s="25" t="str">
        <f>IF(A49="","",IF(ISERROR(VLOOKUP(C49,'Race 3 adjusted'!C$2:K$96,9,FALSE)),"",VLOOKUP(C49,'Race 3 adjusted'!C$2:K$96,9,FALSE)))</f>
        <v/>
      </c>
      <c r="I49" s="25" t="str">
        <f>IF(A49="","",IF(ISERROR(VLOOKUP(C49,'Race 2 adjusted'!C$2:K$91,9,FALSE)),"",VLOOKUP(C49,'Race 2 adjusted'!C$2:K$91,9,FALSE)))</f>
        <v/>
      </c>
      <c r="J49" s="105">
        <f>IF(A49="","",IF(ISERROR(VLOOKUP(C49,'Race 1 adjusted'!C$2:K$99,9,FALSE)),"",VLOOKUP(C49,'Race 1 adjusted'!C$2:K$99,9,FALSE)))</f>
        <v>-4.7525244798041637</v>
      </c>
      <c r="K49" s="25" t="str">
        <f>IF(C49="","",IF(ISERROR(VLOOKUP(C49&amp;" "&amp;D49,'Race 5 adjusted'!E$2:M$100,9,FALSE)),"",VLOOKUP(C49&amp;" "&amp;D49,'Race 5 adjusted'!E$2:M$100,9,FALSE)))</f>
        <v/>
      </c>
      <c r="L49" s="27" cm="1">
        <f t="array" ref="L49">SUMPRODUCT(--(LEN(G49:K49)&gt;0))</f>
        <v>1</v>
      </c>
      <c r="M49" s="26" t="str" cm="1">
        <f t="array" ref="M49">IF(B49="","",IF(COUNT(G49:K49)&lt;V$1,"",IF(V$1=1,(AVERAGE(SMALL(G49:K49,1))),IF(V$1=2,(AVERAGE(SMALL(G49:K49,{1,2}))),(AVERAGE(SMALL(G49:K49,{1,2,3})))))))</f>
        <v/>
      </c>
      <c r="N49" s="28" t="str">
        <f t="shared" si="8"/>
        <v/>
      </c>
      <c r="O49" s="26" t="str" cm="1">
        <f t="array" ref="O49">IF(B49="","",IF(COUNT(G49:K49)&lt;2,"",(AVERAGE(SMALL(G49:K49,{1,2})))))</f>
        <v/>
      </c>
      <c r="P49" s="30" t="str">
        <f t="shared" si="9"/>
        <v/>
      </c>
      <c r="Q49" s="29" t="str">
        <f t="shared" si="10"/>
        <v/>
      </c>
      <c r="R49" s="26">
        <f t="shared" si="11"/>
        <v>-4.7525244798041637</v>
      </c>
      <c r="S49" s="44">
        <f t="shared" si="12"/>
        <v>43</v>
      </c>
      <c r="T49" s="28">
        <f t="shared" si="13"/>
        <v>14</v>
      </c>
    </row>
    <row r="50" spans="1:24" x14ac:dyDescent="0.15">
      <c r="A50" t="s">
        <v>583</v>
      </c>
      <c r="B50" t="s">
        <v>584</v>
      </c>
      <c r="C50" t="str">
        <f t="shared" si="7"/>
        <v>TOMOYUKI KANAMORI</v>
      </c>
      <c r="D50" t="s">
        <v>22</v>
      </c>
      <c r="E50" s="103">
        <v>20</v>
      </c>
      <c r="F50" t="s">
        <v>235</v>
      </c>
      <c r="G50" s="26" t="str">
        <f>IF(A50="","",IF(ISERROR(VLOOKUP(C50,'Race 4 adjusted'!C$2:K$98,9,FALSE)),"",VLOOKUP(C50,'Race 4 adjusted'!C$2:K$98,9,FALSE)))</f>
        <v/>
      </c>
      <c r="H50" s="25" t="str">
        <f>IF(A50="","",IF(ISERROR(VLOOKUP(C50,'Race 3 adjusted'!C$2:K$96,9,FALSE)),"",VLOOKUP(C50,'Race 3 adjusted'!C$2:K$96,9,FALSE)))</f>
        <v/>
      </c>
      <c r="I50" s="25" t="str">
        <f>IF(A50="","",IF(ISERROR(VLOOKUP(C50,'Race 2 adjusted'!C$2:K$91,9,FALSE)),"",VLOOKUP(C50,'Race 2 adjusted'!C$2:K$91,9,FALSE)))</f>
        <v/>
      </c>
      <c r="J50" s="105">
        <f>IF(A50="","",IF(ISERROR(VLOOKUP(C50,'Race 1 adjusted'!C$2:K$99,9,FALSE)),"",VLOOKUP(C50,'Race 1 adjusted'!C$2:K$99,9,FALSE)))</f>
        <v>-4.5040118773736353</v>
      </c>
      <c r="K50" s="25" t="str">
        <f>IF(C50="","",IF(ISERROR(VLOOKUP(C50&amp;" "&amp;D50,'Race 5 adjusted'!E$2:M$100,9,FALSE)),"",VLOOKUP(C50&amp;" "&amp;D50,'Race 5 adjusted'!E$2:M$100,9,FALSE)))</f>
        <v/>
      </c>
      <c r="L50" s="27" cm="1">
        <f t="array" ref="L50">SUMPRODUCT(--(LEN(G50:K50)&gt;0))</f>
        <v>1</v>
      </c>
      <c r="M50" s="26" t="str" cm="1">
        <f t="array" ref="M50">IF(B50="","",IF(COUNT(G50:K50)&lt;V$1,"",IF(V$1=1,(AVERAGE(SMALL(G50:K50,1))),IF(V$1=2,(AVERAGE(SMALL(G50:K50,{1,2}))),(AVERAGE(SMALL(G50:K50,{1,2,3})))))))</f>
        <v/>
      </c>
      <c r="N50" s="28" t="str">
        <f t="shared" si="8"/>
        <v/>
      </c>
      <c r="O50" s="26" t="str" cm="1">
        <f t="array" ref="O50">IF(B50="","",IF(COUNT(G50:K50)&lt;2,"",(AVERAGE(SMALL(G50:K50,{1,2})))))</f>
        <v/>
      </c>
      <c r="P50" s="30" t="str">
        <f t="shared" si="9"/>
        <v/>
      </c>
      <c r="Q50" s="29" t="str">
        <f t="shared" si="10"/>
        <v/>
      </c>
      <c r="R50" s="26">
        <f t="shared" si="11"/>
        <v>-4.5040118773736353</v>
      </c>
      <c r="S50" s="44">
        <f t="shared" si="12"/>
        <v>44</v>
      </c>
      <c r="T50" s="28">
        <f t="shared" si="13"/>
        <v>14</v>
      </c>
      <c r="X50"/>
    </row>
    <row r="51" spans="1:24" x14ac:dyDescent="0.15">
      <c r="A51" t="s">
        <v>607</v>
      </c>
      <c r="B51" t="s">
        <v>608</v>
      </c>
      <c r="C51" t="str">
        <f t="shared" si="7"/>
        <v>KAYLA MCSPORRAN</v>
      </c>
      <c r="D51" t="s">
        <v>630</v>
      </c>
      <c r="E51" s="103">
        <v>40</v>
      </c>
      <c r="F51" t="s">
        <v>329</v>
      </c>
      <c r="G51" s="26" t="str">
        <f>IF(A51="","",IF(ISERROR(VLOOKUP(C51,'Race 4 adjusted'!C$2:K$98,9,FALSE)),"",VLOOKUP(C51,'Race 4 adjusted'!C$2:K$98,9,FALSE)))</f>
        <v/>
      </c>
      <c r="H51" s="25" t="str">
        <f>IF(A51="","",IF(ISERROR(VLOOKUP(C51,'Race 3 adjusted'!C$2:K$96,9,FALSE)),"",VLOOKUP(C51,'Race 3 adjusted'!C$2:K$96,9,FALSE)))</f>
        <v/>
      </c>
      <c r="I51" s="25" t="str">
        <f>IF(A51="","",IF(ISERROR(VLOOKUP(C51,'Race 2 adjusted'!C$2:K$91,9,FALSE)),"",VLOOKUP(C51,'Race 2 adjusted'!C$2:K$91,9,FALSE)))</f>
        <v/>
      </c>
      <c r="J51" s="105">
        <f>IF(A51="","",IF(ISERROR(VLOOKUP(C51,'Race 1 adjusted'!C$2:K$99,9,FALSE)),"",VLOOKUP(C51,'Race 1 adjusted'!C$2:K$99,9,FALSE)))</f>
        <v>-1.326581027668009</v>
      </c>
      <c r="K51" s="25" t="str">
        <f>IF(C51="","",IF(ISERROR(VLOOKUP(C51&amp;" "&amp;D51,'Race 5 adjusted'!E$2:M$100,9,FALSE)),"",VLOOKUP(C51&amp;" "&amp;D51,'Race 5 adjusted'!E$2:M$100,9,FALSE)))</f>
        <v/>
      </c>
      <c r="L51" s="27" cm="1">
        <f t="array" ref="L51">SUMPRODUCT(--(LEN(G51:K51)&gt;0))</f>
        <v>1</v>
      </c>
      <c r="M51" s="26" t="str" cm="1">
        <f t="array" ref="M51">IF(B51="","",IF(COUNT(G51:K51)&lt;V$1,"",IF(V$1=1,(AVERAGE(SMALL(G51:K51,1))),IF(V$1=2,(AVERAGE(SMALL(G51:K51,{1,2}))),(AVERAGE(SMALL(G51:K51,{1,2,3})))))))</f>
        <v/>
      </c>
      <c r="N51" s="28" t="str">
        <f t="shared" si="8"/>
        <v/>
      </c>
      <c r="O51" s="26" t="str" cm="1">
        <f t="array" ref="O51">IF(B51="","",IF(COUNT(G51:K51)&lt;2,"",(AVERAGE(SMALL(G51:K51,{1,2})))))</f>
        <v/>
      </c>
      <c r="P51" s="30" t="str">
        <f t="shared" si="9"/>
        <v/>
      </c>
      <c r="Q51" s="29" t="str">
        <f t="shared" si="10"/>
        <v/>
      </c>
      <c r="R51" s="26">
        <f t="shared" si="11"/>
        <v>-1.326581027668009</v>
      </c>
      <c r="S51" s="44">
        <f t="shared" si="12"/>
        <v>46</v>
      </c>
      <c r="T51" s="28">
        <f t="shared" si="13"/>
        <v>5</v>
      </c>
    </row>
    <row r="52" spans="1:24" x14ac:dyDescent="0.15">
      <c r="A52" t="s">
        <v>591</v>
      </c>
      <c r="B52" t="s">
        <v>592</v>
      </c>
      <c r="C52" t="str">
        <f t="shared" si="7"/>
        <v>JONATHAN WESTERN</v>
      </c>
      <c r="D52" t="s">
        <v>22</v>
      </c>
      <c r="E52" s="103">
        <v>25</v>
      </c>
      <c r="F52" t="s">
        <v>235</v>
      </c>
      <c r="G52" s="26" t="str">
        <f>IF(A52="","",IF(ISERROR(VLOOKUP(C52,'Race 4 adjusted'!C$2:K$98,9,FALSE)),"",VLOOKUP(C52,'Race 4 adjusted'!C$2:K$98,9,FALSE)))</f>
        <v/>
      </c>
      <c r="H52" s="25" t="str">
        <f>IF(A52="","",IF(ISERROR(VLOOKUP(C52,'Race 3 adjusted'!C$2:K$96,9,FALSE)),"",VLOOKUP(C52,'Race 3 adjusted'!C$2:K$96,9,FALSE)))</f>
        <v/>
      </c>
      <c r="I52" s="25" t="str">
        <f>IF(A52="","",IF(ISERROR(VLOOKUP(C52,'Race 2 adjusted'!C$2:K$91,9,FALSE)),"",VLOOKUP(C52,'Race 2 adjusted'!C$2:K$91,9,FALSE)))</f>
        <v/>
      </c>
      <c r="J52" s="105">
        <f>IF(A52="","",IF(ISERROR(VLOOKUP(C52,'Race 1 adjusted'!C$2:K$99,9,FALSE)),"",VLOOKUP(C52,'Race 1 adjusted'!C$2:K$99,9,FALSE)))</f>
        <v>-1.312531332710519</v>
      </c>
      <c r="K52" s="25" t="str">
        <f>IF(C52="","",IF(ISERROR(VLOOKUP(C52&amp;" "&amp;D52,'Race 5 adjusted'!E$2:M$100,9,FALSE)),"",VLOOKUP(C52&amp;" "&amp;D52,'Race 5 adjusted'!E$2:M$100,9,FALSE)))</f>
        <v/>
      </c>
      <c r="L52" s="27" cm="1">
        <f t="array" ref="L52">SUMPRODUCT(--(LEN(G52:K52)&gt;0))</f>
        <v>1</v>
      </c>
      <c r="M52" s="26" t="str" cm="1">
        <f t="array" ref="M52">IF(B52="","",IF(COUNT(G52:K52)&lt;V$1,"",IF(V$1=1,(AVERAGE(SMALL(G52:K52,1))),IF(V$1=2,(AVERAGE(SMALL(G52:K52,{1,2}))),(AVERAGE(SMALL(G52:K52,{1,2,3})))))))</f>
        <v/>
      </c>
      <c r="N52" s="28" t="str">
        <f t="shared" si="8"/>
        <v/>
      </c>
      <c r="O52" s="26" t="str" cm="1">
        <f t="array" ref="O52">IF(B52="","",IF(COUNT(G52:K52)&lt;2,"",(AVERAGE(SMALL(G52:K52,{1,2})))))</f>
        <v/>
      </c>
      <c r="P52" s="30" t="str">
        <f t="shared" si="9"/>
        <v/>
      </c>
      <c r="Q52" s="29" t="str">
        <f t="shared" si="10"/>
        <v/>
      </c>
      <c r="R52" s="26">
        <f t="shared" si="11"/>
        <v>-1.312531332710519</v>
      </c>
      <c r="S52" s="44">
        <f t="shared" si="12"/>
        <v>47</v>
      </c>
      <c r="T52" s="28">
        <f t="shared" si="13"/>
        <v>15</v>
      </c>
    </row>
    <row r="53" spans="1:24" x14ac:dyDescent="0.15">
      <c r="A53" s="94" t="s">
        <v>613</v>
      </c>
      <c r="B53" s="94" t="s">
        <v>614</v>
      </c>
      <c r="C53" t="str">
        <f t="shared" si="7"/>
        <v>TOM PFITZNER</v>
      </c>
      <c r="D53" t="s">
        <v>22</v>
      </c>
      <c r="E53" s="103">
        <v>16</v>
      </c>
      <c r="F53" t="s">
        <v>235</v>
      </c>
      <c r="G53" s="26" t="str">
        <f>IF(A53="","",IF(ISERROR(VLOOKUP(C53,'Race 4 adjusted'!C$2:K$98,9,FALSE)),"",VLOOKUP(C53,'Race 4 adjusted'!C$2:K$98,9,FALSE)))</f>
        <v/>
      </c>
      <c r="H53" s="25">
        <f>IF(A53="","",IF(ISERROR(VLOOKUP(C53,'Race 3 adjusted'!C$2:K$96,9,FALSE)),"",VLOOKUP(C53,'Race 3 adjusted'!C$2:K$96,9,FALSE)))</f>
        <v>6.7290901773320142</v>
      </c>
      <c r="I53" s="25">
        <f>IF(A53="","",IF(ISERROR(VLOOKUP(C53,'Race 2 adjusted'!C$2:K$91,9,FALSE)),"",VLOOKUP(C53,'Race 2 adjusted'!C$2:K$91,9,FALSE)))</f>
        <v>6.6882332855725368E-2</v>
      </c>
      <c r="J53" s="105" t="str">
        <f>IF(A53="","",IF(ISERROR(VLOOKUP(C53,'Race 1 adjusted'!C$2:K$99,9,FALSE)),"",VLOOKUP(C53,'Race 1 adjusted'!C$2:K$99,9,FALSE)))</f>
        <v/>
      </c>
      <c r="K53" s="25" t="str">
        <f>IF(C53="","",IF(ISERROR(VLOOKUP(C53&amp;" "&amp;D53,'Race 5 adjusted'!E$2:M$100,9,FALSE)),"",VLOOKUP(C53&amp;" "&amp;D53,'Race 5 adjusted'!E$2:M$100,9,FALSE)))</f>
        <v/>
      </c>
      <c r="L53" s="27" cm="1">
        <f t="array" ref="L53">SUMPRODUCT(--(LEN(G53:K53)&gt;0))</f>
        <v>2</v>
      </c>
      <c r="M53" s="26" t="str" cm="1">
        <f t="array" ref="M53">IF(B53="","",IF(COUNT(G53:K53)&lt;V$1,"",IF(V$1=1,(AVERAGE(SMALL(G53:K53,1))),IF(V$1=2,(AVERAGE(SMALL(G53:K53,{1,2}))),(AVERAGE(SMALL(G53:K53,{1,2,3})))))))</f>
        <v/>
      </c>
      <c r="N53" s="28" t="str">
        <f t="shared" si="8"/>
        <v/>
      </c>
      <c r="O53" s="26" cm="1">
        <f t="array" ref="O53">IF(B53="","",IF(COUNT(G53:K53)&lt;2,"",(AVERAGE(SMALL(G53:K53,{1,2})))))</f>
        <v>3.39798625509387</v>
      </c>
      <c r="P53" s="30">
        <f t="shared" si="9"/>
        <v>30</v>
      </c>
      <c r="Q53" s="29">
        <f t="shared" si="10"/>
        <v>15</v>
      </c>
      <c r="R53" s="26">
        <f t="shared" si="11"/>
        <v>6.6882332855725368E-2</v>
      </c>
      <c r="S53" s="44">
        <f t="shared" si="12"/>
        <v>48</v>
      </c>
      <c r="T53" s="28">
        <f t="shared" si="13"/>
        <v>15</v>
      </c>
    </row>
    <row r="54" spans="1:24" x14ac:dyDescent="0.15">
      <c r="A54" s="94" t="s">
        <v>76</v>
      </c>
      <c r="B54" s="94" t="s">
        <v>77</v>
      </c>
      <c r="C54" t="str">
        <f t="shared" si="7"/>
        <v>ALISON KENT</v>
      </c>
      <c r="D54" t="s">
        <v>630</v>
      </c>
      <c r="E54" s="103">
        <v>60</v>
      </c>
      <c r="F54" t="s">
        <v>327</v>
      </c>
      <c r="G54" s="26">
        <f>IF(A54="","",IF(ISERROR(VLOOKUP(C54,'Race 4 adjusted'!C$2:K$98,9,FALSE)),"",VLOOKUP(C54,'Race 4 adjusted'!C$2:K$98,9,FALSE)))</f>
        <v>1.1099457058242765</v>
      </c>
      <c r="H54" s="25">
        <f>IF(A54="","",IF(ISERROR(VLOOKUP(C54,'Race 3 adjusted'!C$2:K$96,9,FALSE)),"",VLOOKUP(C54,'Race 3 adjusted'!C$2:K$96,9,FALSE)))</f>
        <v>1.9328193832599119</v>
      </c>
      <c r="I54" s="25" t="str">
        <f>IF(A54="","",IF(ISERROR(VLOOKUP(C54,'Race 2 adjusted'!C$2:K$91,9,FALSE)),"",VLOOKUP(C54,'Race 2 adjusted'!C$2:K$91,9,FALSE)))</f>
        <v/>
      </c>
      <c r="J54" s="105" t="str">
        <f>IF(A54="","",IF(ISERROR(VLOOKUP(C54,'Race 1 adjusted'!C$2:K$99,9,FALSE)),"",VLOOKUP(C54,'Race 1 adjusted'!C$2:K$99,9,FALSE)))</f>
        <v/>
      </c>
      <c r="K54" s="25" t="str">
        <f>IF(C54="","",IF(ISERROR(VLOOKUP(C54&amp;" "&amp;D54,'Race 5 adjusted'!E$2:M$100,9,FALSE)),"",VLOOKUP(C54&amp;" "&amp;D54,'Race 5 adjusted'!E$2:M$100,9,FALSE)))</f>
        <v/>
      </c>
      <c r="L54" s="27" cm="1">
        <f t="array" ref="L54">SUMPRODUCT(--(LEN(G54:K54)&gt;0))</f>
        <v>2</v>
      </c>
      <c r="M54" s="26" t="str" cm="1">
        <f t="array" ref="M54">IF(B54="","",IF(COUNT(G54:K54)&lt;V$1,"",IF(V$1=1,(AVERAGE(SMALL(G54:K54,1))),IF(V$1=2,(AVERAGE(SMALL(G54:K54,{1,2}))),(AVERAGE(SMALL(G54:K54,{1,2,3})))))))</f>
        <v/>
      </c>
      <c r="N54" s="28" t="str">
        <f t="shared" si="8"/>
        <v/>
      </c>
      <c r="O54" s="26" cm="1">
        <f t="array" ref="O54">IF(B54="","",IF(COUNT(G54:K54)&lt;2,"",(AVERAGE(SMALL(G54:K54,{1,2})))))</f>
        <v>1.5213825445420941</v>
      </c>
      <c r="P54" s="30">
        <f t="shared" si="9"/>
        <v>29</v>
      </c>
      <c r="Q54" s="29">
        <f t="shared" si="10"/>
        <v>5</v>
      </c>
      <c r="R54" s="26">
        <f t="shared" si="11"/>
        <v>1.1099457058242765</v>
      </c>
      <c r="S54" s="44">
        <f t="shared" si="12"/>
        <v>49</v>
      </c>
      <c r="T54" s="28">
        <f t="shared" si="13"/>
        <v>5</v>
      </c>
    </row>
    <row r="55" spans="1:24" x14ac:dyDescent="0.15">
      <c r="A55" s="94" t="s">
        <v>143</v>
      </c>
      <c r="B55" s="94" t="s">
        <v>573</v>
      </c>
      <c r="C55" t="str">
        <f t="shared" si="7"/>
        <v>ISABEL CRANAGE</v>
      </c>
      <c r="D55" t="s">
        <v>630</v>
      </c>
      <c r="E55" s="103">
        <v>16</v>
      </c>
      <c r="F55" t="s">
        <v>329</v>
      </c>
      <c r="G55" s="26" t="str">
        <f>IF(A55="","",IF(ISERROR(VLOOKUP(C55,'Race 4 adjusted'!C$2:K$98,9,FALSE)),"",VLOOKUP(C55,'Race 4 adjusted'!C$2:K$98,9,FALSE)))</f>
        <v/>
      </c>
      <c r="H55" s="25" t="str">
        <f>IF(A55="","",IF(ISERROR(VLOOKUP(C55,'Race 3 adjusted'!C$2:K$96,9,FALSE)),"",VLOOKUP(C55,'Race 3 adjusted'!C$2:K$96,9,FALSE)))</f>
        <v/>
      </c>
      <c r="I55" s="25">
        <f>IF(A55="","",IF(ISERROR(VLOOKUP(C55,'Race 2 adjusted'!C$2:K$91,9,FALSE)),"",VLOOKUP(C55,'Race 2 adjusted'!C$2:K$91,9,FALSE)))</f>
        <v>3.0716121115346011</v>
      </c>
      <c r="J55" s="105" t="str">
        <f>IF(A55="","",IF(ISERROR(VLOOKUP(C55,'Race 1 adjusted'!C$2:K$99,9,FALSE)),"",VLOOKUP(C55,'Race 1 adjusted'!C$2:K$99,9,FALSE)))</f>
        <v/>
      </c>
      <c r="K55" s="25" t="str">
        <f>IF(C55="","",IF(ISERROR(VLOOKUP(C55&amp;" "&amp;D55,'Race 5 adjusted'!E$2:M$100,9,FALSE)),"",VLOOKUP(C55&amp;" "&amp;D55,'Race 5 adjusted'!E$2:M$100,9,FALSE)))</f>
        <v/>
      </c>
      <c r="L55" s="27" cm="1">
        <f t="array" ref="L55">SUMPRODUCT(--(LEN(G55:K55)&gt;0))</f>
        <v>1</v>
      </c>
      <c r="M55" s="26" t="str" cm="1">
        <f t="array" ref="M55">IF(B55="","",IF(COUNT(G55:K55)&lt;V$1,"",IF(V$1=1,(AVERAGE(SMALL(G55:K55,1))),IF(V$1=2,(AVERAGE(SMALL(G55:K55,{1,2}))),(AVERAGE(SMALL(G55:K55,{1,2,3})))))))</f>
        <v/>
      </c>
      <c r="N55" s="28" t="str">
        <f t="shared" si="8"/>
        <v/>
      </c>
      <c r="O55" s="26" t="str" cm="1">
        <f t="array" ref="O55">IF(B55="","",IF(COUNT(G55:K55)&lt;2,"",(AVERAGE(SMALL(G55:K55,{1,2})))))</f>
        <v/>
      </c>
      <c r="P55" s="30" t="str">
        <f t="shared" si="9"/>
        <v/>
      </c>
      <c r="Q55" s="29" t="str">
        <f t="shared" si="10"/>
        <v/>
      </c>
      <c r="R55" s="26">
        <f t="shared" si="11"/>
        <v>3.0716121115346011</v>
      </c>
      <c r="S55" s="44">
        <f t="shared" si="12"/>
        <v>50</v>
      </c>
      <c r="T55" s="28">
        <f t="shared" si="13"/>
        <v>5</v>
      </c>
    </row>
    <row r="56" spans="1:24" x14ac:dyDescent="0.15">
      <c r="A56" s="102" t="s">
        <v>629</v>
      </c>
      <c r="B56" s="102" t="s">
        <v>167</v>
      </c>
      <c r="C56" t="str">
        <f t="shared" si="7"/>
        <v>THOMAS BRINKLEY</v>
      </c>
      <c r="D56" t="s">
        <v>22</v>
      </c>
      <c r="E56" s="103">
        <v>15</v>
      </c>
      <c r="F56" t="s">
        <v>311</v>
      </c>
      <c r="G56" s="26" t="str">
        <f>IF(A56="","",IF(ISERROR(VLOOKUP(C56,'Race 4 adjusted'!C$2:K$98,9,FALSE)),"",VLOOKUP(C56,'Race 4 adjusted'!C$2:K$98,9,FALSE)))</f>
        <v/>
      </c>
      <c r="H56" s="25">
        <f>IF(A56="","",IF(ISERROR(VLOOKUP(C56,'Race 3 adjusted'!C$2:K$96,9,FALSE)),"",VLOOKUP(C56,'Race 3 adjusted'!C$2:K$96,9,FALSE)))</f>
        <v>3.4218289085545819</v>
      </c>
      <c r="I56" s="25" t="str">
        <f>IF(A56="","",IF(ISERROR(VLOOKUP(C56,'Race 2 adjusted'!C$2:K$91,9,FALSE)),"",VLOOKUP(C56,'Race 2 adjusted'!C$2:K$91,9,FALSE)))</f>
        <v/>
      </c>
      <c r="J56" s="105" t="str">
        <f>IF(A56="","",IF(ISERROR(VLOOKUP(C56,'Race 1 adjusted'!C$2:K$99,9,FALSE)),"",VLOOKUP(C56,'Race 1 adjusted'!C$2:K$99,9,FALSE)))</f>
        <v/>
      </c>
      <c r="K56" s="25" t="str">
        <f>IF(C56="","",IF(ISERROR(VLOOKUP(C56&amp;" "&amp;D56,'Race 5 adjusted'!E$2:M$100,9,FALSE)),"",VLOOKUP(C56&amp;" "&amp;D56,'Race 5 adjusted'!E$2:M$100,9,FALSE)))</f>
        <v/>
      </c>
      <c r="L56" s="27" cm="1">
        <f t="array" ref="L56">SUMPRODUCT(--(LEN(G56:K56)&gt;0))</f>
        <v>1</v>
      </c>
      <c r="M56" s="26" t="str" cm="1">
        <f t="array" ref="M56">IF(B56="","",IF(COUNT(G56:K56)&lt;V$1,"",IF(V$1=1,(AVERAGE(SMALL(G56:K56,1))),IF(V$1=2,(AVERAGE(SMALL(G56:K56,{1,2}))),(AVERAGE(SMALL(G56:K56,{1,2,3})))))))</f>
        <v/>
      </c>
      <c r="N56" s="28" t="str">
        <f t="shared" si="8"/>
        <v/>
      </c>
      <c r="O56" s="26" t="str" cm="1">
        <f t="array" ref="O56">IF(B56="","",IF(COUNT(G56:K56)&lt;2,"",(AVERAGE(SMALL(G56:K56,{1,2})))))</f>
        <v/>
      </c>
      <c r="P56" s="30" t="str">
        <f t="shared" si="9"/>
        <v/>
      </c>
      <c r="Q56" s="29" t="str">
        <f t="shared" si="10"/>
        <v/>
      </c>
      <c r="R56" s="26">
        <f t="shared" si="11"/>
        <v>3.4218289085545819</v>
      </c>
      <c r="S56" s="44">
        <f t="shared" si="12"/>
        <v>51</v>
      </c>
      <c r="T56" s="28">
        <f t="shared" si="13"/>
        <v>15</v>
      </c>
    </row>
    <row r="57" spans="1:24" x14ac:dyDescent="0.15">
      <c r="A57" s="94" t="s">
        <v>622</v>
      </c>
      <c r="B57" s="94" t="s">
        <v>623</v>
      </c>
      <c r="C57" t="str">
        <f t="shared" si="7"/>
        <v>LAURA TOMLINSON</v>
      </c>
      <c r="D57" t="s">
        <v>630</v>
      </c>
      <c r="E57" s="103">
        <v>31</v>
      </c>
      <c r="F57" t="s">
        <v>329</v>
      </c>
      <c r="G57" s="26" t="str">
        <f>IF(A57="","",IF(ISERROR(VLOOKUP(C57,'Race 4 adjusted'!C$2:K$98,9,FALSE)),"",VLOOKUP(C57,'Race 4 adjusted'!C$2:K$98,9,FALSE)))</f>
        <v/>
      </c>
      <c r="H57" s="25">
        <f>IF(A57="","",IF(ISERROR(VLOOKUP(C57,'Race 3 adjusted'!C$2:K$96,9,FALSE)),"",VLOOKUP(C57,'Race 3 adjusted'!C$2:K$96,9,FALSE)))</f>
        <v>3.9493078494927092</v>
      </c>
      <c r="I57" s="25" t="str">
        <f>IF(A57="","",IF(ISERROR(VLOOKUP(C57,'Race 2 adjusted'!C$2:K$91,9,FALSE)),"",VLOOKUP(C57,'Race 2 adjusted'!C$2:K$91,9,FALSE)))</f>
        <v/>
      </c>
      <c r="J57" s="105" t="str">
        <f>IF(A57="","",IF(ISERROR(VLOOKUP(C57,'Race 1 adjusted'!C$2:K$99,9,FALSE)),"",VLOOKUP(C57,'Race 1 adjusted'!C$2:K$99,9,FALSE)))</f>
        <v/>
      </c>
      <c r="K57" s="25" t="str">
        <f>IF(C57="","",IF(ISERROR(VLOOKUP(C57&amp;" "&amp;D57,'Race 5 adjusted'!E$2:M$100,9,FALSE)),"",VLOOKUP(C57&amp;" "&amp;D57,'Race 5 adjusted'!E$2:M$100,9,FALSE)))</f>
        <v/>
      </c>
      <c r="L57" s="27" cm="1">
        <f t="array" ref="L57">SUMPRODUCT(--(LEN(G57:K57)&gt;0))</f>
        <v>1</v>
      </c>
      <c r="M57" s="26" t="str" cm="1">
        <f t="array" ref="M57">IF(B57="","",IF(COUNT(G57:K57)&lt;V$1,"",IF(V$1=1,(AVERAGE(SMALL(G57:K57,1))),IF(V$1=2,(AVERAGE(SMALL(G57:K57,{1,2}))),(AVERAGE(SMALL(G57:K57,{1,2,3})))))))</f>
        <v/>
      </c>
      <c r="N57" s="28" t="str">
        <f t="shared" si="8"/>
        <v/>
      </c>
      <c r="O57" s="26" t="str" cm="1">
        <f t="array" ref="O57">IF(B57="","",IF(COUNT(G57:K57)&lt;2,"",(AVERAGE(SMALL(G57:K57,{1,2})))))</f>
        <v/>
      </c>
      <c r="P57" s="30" t="str">
        <f t="shared" si="9"/>
        <v/>
      </c>
      <c r="Q57" s="29" t="str">
        <f t="shared" si="10"/>
        <v/>
      </c>
      <c r="R57" s="26">
        <f t="shared" si="11"/>
        <v>3.9493078494927092</v>
      </c>
      <c r="S57" s="44">
        <f t="shared" si="12"/>
        <v>53</v>
      </c>
      <c r="T57" s="28">
        <f t="shared" si="13"/>
        <v>5</v>
      </c>
    </row>
    <row r="58" spans="1:24" x14ac:dyDescent="0.15">
      <c r="A58" s="102" t="s">
        <v>286</v>
      </c>
      <c r="B58" s="102" t="s">
        <v>145</v>
      </c>
      <c r="C58" t="str">
        <f t="shared" si="7"/>
        <v>JORDAN BADCOCK</v>
      </c>
      <c r="D58" t="s">
        <v>22</v>
      </c>
      <c r="E58" s="103">
        <v>29</v>
      </c>
      <c r="F58" t="s">
        <v>235</v>
      </c>
      <c r="G58" s="26">
        <f>IF(A58="","",IF(ISERROR(VLOOKUP(C58,'Race 4 adjusted'!C$2:K$98,9,FALSE)),"",VLOOKUP(C58,'Race 4 adjusted'!C$2:K$98,9,FALSE)))</f>
        <v>4.5192983949531502</v>
      </c>
      <c r="H58" s="25" t="str">
        <f>IF(A58="","",IF(ISERROR(VLOOKUP(C58,'Race 3 adjusted'!C$2:K$96,9,FALSE)),"",VLOOKUP(C58,'Race 3 adjusted'!C$2:K$96,9,FALSE)))</f>
        <v/>
      </c>
      <c r="I58" s="25" t="str">
        <f>IF(A58="","",IF(ISERROR(VLOOKUP(C58,'Race 2 adjusted'!C$2:K$91,9,FALSE)),"",VLOOKUP(C58,'Race 2 adjusted'!C$2:K$91,9,FALSE)))</f>
        <v/>
      </c>
      <c r="J58" s="105" t="str">
        <f>IF(A58="","",IF(ISERROR(VLOOKUP(C58,'Race 1 adjusted'!C$2:K$99,9,FALSE)),"",VLOOKUP(C58,'Race 1 adjusted'!C$2:K$99,9,FALSE)))</f>
        <v/>
      </c>
      <c r="K58" s="25" t="str">
        <f>IF(C58="","",IF(ISERROR(VLOOKUP(C58&amp;" "&amp;D58,'Race 5 adjusted'!E$2:M$100,9,FALSE)),"",VLOOKUP(C58&amp;" "&amp;D58,'Race 5 adjusted'!E$2:M$100,9,FALSE)))</f>
        <v/>
      </c>
      <c r="L58" s="27" cm="1">
        <f t="array" ref="L58">SUMPRODUCT(--(LEN(G58:K58)&gt;0))</f>
        <v>1</v>
      </c>
      <c r="M58" s="26" t="str" cm="1">
        <f t="array" ref="M58">IF(B58="","",IF(COUNT(G58:K58)&lt;V$1,"",IF(V$1=1,(AVERAGE(SMALL(G58:K58,1))),IF(V$1=2,(AVERAGE(SMALL(G58:K58,{1,2}))),(AVERAGE(SMALL(G58:K58,{1,2,3})))))))</f>
        <v/>
      </c>
      <c r="N58" s="28" t="str">
        <f t="shared" si="8"/>
        <v/>
      </c>
      <c r="O58" s="26" t="str" cm="1">
        <f t="array" ref="O58">IF(B58="","",IF(COUNT(G58:K58)&lt;2,"",(AVERAGE(SMALL(G58:K58,{1,2})))))</f>
        <v/>
      </c>
      <c r="P58" s="30" t="str">
        <f t="shared" si="9"/>
        <v/>
      </c>
      <c r="Q58" s="29" t="str">
        <f t="shared" si="10"/>
        <v/>
      </c>
      <c r="R58" s="26">
        <f t="shared" si="11"/>
        <v>4.5192983949531502</v>
      </c>
      <c r="S58" s="44">
        <f t="shared" si="12"/>
        <v>54</v>
      </c>
      <c r="T58" s="28">
        <f t="shared" si="13"/>
        <v>16</v>
      </c>
    </row>
    <row r="59" spans="1:24" x14ac:dyDescent="0.15">
      <c r="A59" t="s">
        <v>71</v>
      </c>
      <c r="B59" t="s">
        <v>66</v>
      </c>
      <c r="C59" t="str">
        <f t="shared" si="7"/>
        <v>CATHERINE AIRD</v>
      </c>
      <c r="D59" t="s">
        <v>630</v>
      </c>
      <c r="E59" s="103">
        <v>44</v>
      </c>
      <c r="F59" t="s">
        <v>327</v>
      </c>
      <c r="G59" s="26" t="str">
        <f>IF(A59="","",IF(ISERROR(VLOOKUP(C59,'Race 4 adjusted'!C$2:K$98,9,FALSE)),"",VLOOKUP(C59,'Race 4 adjusted'!C$2:K$98,9,FALSE)))</f>
        <v/>
      </c>
      <c r="H59" s="25" t="str">
        <f>IF(A59="","",IF(ISERROR(VLOOKUP(C59,'Race 3 adjusted'!C$2:K$96,9,FALSE)),"",VLOOKUP(C59,'Race 3 adjusted'!C$2:K$96,9,FALSE)))</f>
        <v/>
      </c>
      <c r="I59" s="25" t="str">
        <f>IF(A59="","",IF(ISERROR(VLOOKUP(C59,'Race 2 adjusted'!C$2:K$91,9,FALSE)),"",VLOOKUP(C59,'Race 2 adjusted'!C$2:K$91,9,FALSE)))</f>
        <v/>
      </c>
      <c r="J59" s="105">
        <f>IF(A59="","",IF(ISERROR(VLOOKUP(C59,'Race 1 adjusted'!C$2:K$99,9,FALSE)),"",VLOOKUP(C59,'Race 1 adjusted'!C$2:K$99,9,FALSE)))</f>
        <v>5.7809022427666479</v>
      </c>
      <c r="K59" s="25" t="str">
        <f>IF(C59="","",IF(ISERROR(VLOOKUP(C59&amp;" "&amp;D59,'Race 5 adjusted'!E$2:M$100,9,FALSE)),"",VLOOKUP(C59&amp;" "&amp;D59,'Race 5 adjusted'!E$2:M$100,9,FALSE)))</f>
        <v/>
      </c>
      <c r="L59" s="27" cm="1">
        <f t="array" ref="L59">SUMPRODUCT(--(LEN(G59:K59)&gt;0))</f>
        <v>1</v>
      </c>
      <c r="M59" s="26" t="str" cm="1">
        <f t="array" ref="M59">IF(B59="","",IF(COUNT(G59:K59)&lt;V$1,"",IF(V$1=1,(AVERAGE(SMALL(G59:K59,1))),IF(V$1=2,(AVERAGE(SMALL(G59:K59,{1,2}))),(AVERAGE(SMALL(G59:K59,{1,2,3})))))))</f>
        <v/>
      </c>
      <c r="N59" s="28" t="str">
        <f t="shared" si="8"/>
        <v/>
      </c>
      <c r="O59" s="26" t="str" cm="1">
        <f t="array" ref="O59">IF(B59="","",IF(COUNT(G59:K59)&lt;2,"",(AVERAGE(SMALL(G59:K59,{1,2})))))</f>
        <v/>
      </c>
      <c r="P59" s="30" t="str">
        <f t="shared" si="9"/>
        <v/>
      </c>
      <c r="Q59" s="29" t="str">
        <f t="shared" si="10"/>
        <v/>
      </c>
      <c r="R59" s="26">
        <f t="shared" si="11"/>
        <v>5.7809022427666479</v>
      </c>
      <c r="S59" s="44">
        <f t="shared" si="12"/>
        <v>55</v>
      </c>
      <c r="T59" s="28">
        <f t="shared" si="13"/>
        <v>5</v>
      </c>
    </row>
    <row r="60" spans="1:24" x14ac:dyDescent="0.15">
      <c r="A60" s="94" t="s">
        <v>620</v>
      </c>
      <c r="B60" s="94" t="s">
        <v>621</v>
      </c>
      <c r="C60" t="str">
        <f t="shared" si="7"/>
        <v>ARCHIE WINTER</v>
      </c>
      <c r="D60" t="s">
        <v>22</v>
      </c>
      <c r="E60" s="103">
        <v>15</v>
      </c>
      <c r="F60" t="s">
        <v>311</v>
      </c>
      <c r="G60" s="26" t="str">
        <f>IF(A60="","",IF(ISERROR(VLOOKUP(C60,'Race 4 adjusted'!C$2:K$98,9,FALSE)),"",VLOOKUP(C60,'Race 4 adjusted'!C$2:K$98,9,FALSE)))</f>
        <v/>
      </c>
      <c r="H60" s="25">
        <f>IF(A60="","",IF(ISERROR(VLOOKUP(C60,'Race 3 adjusted'!C$2:K$96,9,FALSE)),"",VLOOKUP(C60,'Race 3 adjusted'!C$2:K$96,9,FALSE)))</f>
        <v>7.1995464852607798</v>
      </c>
      <c r="I60" s="25" t="str">
        <f>IF(A60="","",IF(ISERROR(VLOOKUP(C60,'Race 2 adjusted'!C$2:K$91,9,FALSE)),"",VLOOKUP(C60,'Race 2 adjusted'!C$2:K$91,9,FALSE)))</f>
        <v/>
      </c>
      <c r="J60" s="105" t="str">
        <f>IF(A60="","",IF(ISERROR(VLOOKUP(C60,'Race 1 adjusted'!C$2:K$99,9,FALSE)),"",VLOOKUP(C60,'Race 1 adjusted'!C$2:K$99,9,FALSE)))</f>
        <v/>
      </c>
      <c r="K60" s="25" t="str">
        <f>IF(C60="","",IF(ISERROR(VLOOKUP(C60&amp;" "&amp;D60,'Race 5 adjusted'!E$2:M$100,9,FALSE)),"",VLOOKUP(C60&amp;" "&amp;D60,'Race 5 adjusted'!E$2:M$100,9,FALSE)))</f>
        <v/>
      </c>
      <c r="L60" s="27" cm="1">
        <f t="array" ref="L60">SUMPRODUCT(--(LEN(G60:K60)&gt;0))</f>
        <v>1</v>
      </c>
      <c r="M60" s="26" t="str" cm="1">
        <f t="array" ref="M60">IF(B60="","",IF(COUNT(G60:K60)&lt;V$1,"",IF(V$1=1,(AVERAGE(SMALL(G60:K60,1))),IF(V$1=2,(AVERAGE(SMALL(G60:K60,{1,2}))),(AVERAGE(SMALL(G60:K60,{1,2,3})))))))</f>
        <v/>
      </c>
      <c r="N60" s="28" t="str">
        <f t="shared" si="8"/>
        <v/>
      </c>
      <c r="O60" s="26" t="str" cm="1">
        <f t="array" ref="O60">IF(B60="","",IF(COUNT(G60:K60)&lt;2,"",(AVERAGE(SMALL(G60:K60,{1,2})))))</f>
        <v/>
      </c>
      <c r="P60" s="30" t="str">
        <f t="shared" si="9"/>
        <v/>
      </c>
      <c r="Q60" s="29" t="str">
        <f t="shared" si="10"/>
        <v/>
      </c>
      <c r="R60" s="26">
        <f t="shared" si="11"/>
        <v>7.1995464852607798</v>
      </c>
      <c r="S60" s="44">
        <f t="shared" si="12"/>
        <v>57</v>
      </c>
      <c r="T60" s="28">
        <f t="shared" si="13"/>
        <v>16</v>
      </c>
    </row>
    <row r="61" spans="1:24" x14ac:dyDescent="0.15">
      <c r="A61" t="s">
        <v>597</v>
      </c>
      <c r="B61" t="s">
        <v>598</v>
      </c>
      <c r="C61" t="str">
        <f t="shared" si="7"/>
        <v>DECLAN HILLMAN</v>
      </c>
      <c r="D61" t="s">
        <v>22</v>
      </c>
      <c r="E61" s="103">
        <v>21</v>
      </c>
      <c r="F61" t="s">
        <v>235</v>
      </c>
      <c r="G61" s="26" t="str">
        <f>IF(A61="","",IF(ISERROR(VLOOKUP(C61,'Race 4 adjusted'!C$2:K$98,9,FALSE)),"",VLOOKUP(C61,'Race 4 adjusted'!C$2:K$98,9,FALSE)))</f>
        <v/>
      </c>
      <c r="H61" s="25" t="str">
        <f>IF(A61="","",IF(ISERROR(VLOOKUP(C61,'Race 3 adjusted'!C$2:K$96,9,FALSE)),"",VLOOKUP(C61,'Race 3 adjusted'!C$2:K$96,9,FALSE)))</f>
        <v/>
      </c>
      <c r="I61" s="25" t="str">
        <f>IF(A61="","",IF(ISERROR(VLOOKUP(C61,'Race 2 adjusted'!C$2:K$91,9,FALSE)),"",VLOOKUP(C61,'Race 2 adjusted'!C$2:K$91,9,FALSE)))</f>
        <v/>
      </c>
      <c r="J61" s="105">
        <f>IF(A61="","",IF(ISERROR(VLOOKUP(C61,'Race 1 adjusted'!C$2:K$99,9,FALSE)),"",VLOOKUP(C61,'Race 1 adjusted'!C$2:K$99,9,FALSE)))</f>
        <v>7.4109348449872394</v>
      </c>
      <c r="K61" s="25" t="str">
        <f>IF(C61="","",IF(ISERROR(VLOOKUP(C61&amp;" "&amp;D61,'Race 5 adjusted'!E$2:M$100,9,FALSE)),"",VLOOKUP(C61&amp;" "&amp;D61,'Race 5 adjusted'!E$2:M$100,9,FALSE)))</f>
        <v/>
      </c>
      <c r="L61" s="27" cm="1">
        <f t="array" ref="L61">SUMPRODUCT(--(LEN(G61:K61)&gt;0))</f>
        <v>1</v>
      </c>
      <c r="M61" s="26" t="str" cm="1">
        <f t="array" ref="M61">IF(B61="","",IF(COUNT(G61:K61)&lt;V$1,"",IF(V$1=1,(AVERAGE(SMALL(G61:K61,1))),IF(V$1=2,(AVERAGE(SMALL(G61:K61,{1,2}))),(AVERAGE(SMALL(G61:K61,{1,2,3})))))))</f>
        <v/>
      </c>
      <c r="N61" s="28" t="str">
        <f t="shared" si="8"/>
        <v/>
      </c>
      <c r="O61" s="26" t="str" cm="1">
        <f t="array" ref="O61">IF(B61="","",IF(COUNT(G61:K61)&lt;2,"",(AVERAGE(SMALL(G61:K61,{1,2})))))</f>
        <v/>
      </c>
      <c r="P61" s="30" t="str">
        <f t="shared" si="9"/>
        <v/>
      </c>
      <c r="Q61" s="29" t="str">
        <f t="shared" si="10"/>
        <v/>
      </c>
      <c r="R61" s="26">
        <f t="shared" si="11"/>
        <v>7.4109348449872394</v>
      </c>
      <c r="S61" s="44">
        <f t="shared" si="12"/>
        <v>58</v>
      </c>
      <c r="T61" s="28">
        <f t="shared" si="13"/>
        <v>16</v>
      </c>
    </row>
    <row r="62" spans="1:24" x14ac:dyDescent="0.15">
      <c r="A62" t="s">
        <v>67</v>
      </c>
      <c r="B62" t="s">
        <v>68</v>
      </c>
      <c r="C62" t="str">
        <f t="shared" si="7"/>
        <v>EDWARD LAWRIE</v>
      </c>
      <c r="D62" t="s">
        <v>22</v>
      </c>
      <c r="E62" s="103">
        <v>38</v>
      </c>
      <c r="F62" t="s">
        <v>235</v>
      </c>
      <c r="G62" s="26" t="str">
        <f>IF(A62="","",IF(ISERROR(VLOOKUP(C62,'Race 4 adjusted'!C$2:K$98,9,FALSE)),"",VLOOKUP(C62,'Race 4 adjusted'!C$2:K$98,9,FALSE)))</f>
        <v/>
      </c>
      <c r="H62" s="25" t="str">
        <f>IF(A62="","",IF(ISERROR(VLOOKUP(C62,'Race 3 adjusted'!C$2:K$96,9,FALSE)),"",VLOOKUP(C62,'Race 3 adjusted'!C$2:K$96,9,FALSE)))</f>
        <v/>
      </c>
      <c r="I62" s="25" t="str">
        <f>IF(A62="","",IF(ISERROR(VLOOKUP(C62,'Race 2 adjusted'!C$2:K$91,9,FALSE)),"",VLOOKUP(C62,'Race 2 adjusted'!C$2:K$91,9,FALSE)))</f>
        <v/>
      </c>
      <c r="J62" s="105">
        <f>IF(A62="","",IF(ISERROR(VLOOKUP(C62,'Race 1 adjusted'!C$2:K$99,9,FALSE)),"",VLOOKUP(C62,'Race 1 adjusted'!C$2:K$99,9,FALSE)))</f>
        <v>8.0444629321501502</v>
      </c>
      <c r="K62" s="25" t="str">
        <f>IF(C62="","",IF(ISERROR(VLOOKUP(C62&amp;" "&amp;D62,'Race 5 adjusted'!E$2:M$100,9,FALSE)),"",VLOOKUP(C62&amp;" "&amp;D62,'Race 5 adjusted'!E$2:M$100,9,FALSE)))</f>
        <v/>
      </c>
      <c r="L62" s="27" cm="1">
        <f t="array" ref="L62">SUMPRODUCT(--(LEN(G62:K62)&gt;0))</f>
        <v>1</v>
      </c>
      <c r="M62" s="26" t="str" cm="1">
        <f t="array" ref="M62">IF(B62="","",IF(COUNT(G62:K62)&lt;V$1,"",IF(V$1=1,(AVERAGE(SMALL(G62:K62,1))),IF(V$1=2,(AVERAGE(SMALL(G62:K62,{1,2}))),(AVERAGE(SMALL(G62:K62,{1,2,3})))))))</f>
        <v/>
      </c>
      <c r="N62" s="28" t="str">
        <f t="shared" si="8"/>
        <v/>
      </c>
      <c r="O62" s="26" t="str" cm="1">
        <f t="array" ref="O62">IF(B62="","",IF(COUNT(G62:K62)&lt;2,"",(AVERAGE(SMALL(G62:K62,{1,2})))))</f>
        <v/>
      </c>
      <c r="P62" s="30" t="str">
        <f t="shared" si="9"/>
        <v/>
      </c>
      <c r="Q62" s="29" t="str">
        <f t="shared" si="10"/>
        <v/>
      </c>
      <c r="R62" s="26">
        <f t="shared" si="11"/>
        <v>8.0444629321501502</v>
      </c>
      <c r="S62" s="44">
        <f t="shared" si="12"/>
        <v>59</v>
      </c>
      <c r="T62" s="28">
        <f t="shared" si="13"/>
        <v>16</v>
      </c>
    </row>
    <row r="63" spans="1:24" x14ac:dyDescent="0.15">
      <c r="A63" s="102" t="s">
        <v>628</v>
      </c>
      <c r="B63" s="102" t="s">
        <v>167</v>
      </c>
      <c r="C63" t="str">
        <f t="shared" si="7"/>
        <v>THOMAS ARAM</v>
      </c>
      <c r="D63" t="s">
        <v>22</v>
      </c>
      <c r="E63" s="103">
        <v>36</v>
      </c>
      <c r="F63" t="s">
        <v>311</v>
      </c>
      <c r="G63" s="26">
        <f>IF(A63="","",IF(ISERROR(VLOOKUP(C63,'Race 4 adjusted'!C$2:K$98,9,FALSE)),"",VLOOKUP(C63,'Race 4 adjusted'!C$2:K$98,9,FALSE)))</f>
        <v>8.0924369747899156</v>
      </c>
      <c r="H63" s="25">
        <f>IF(A63="","",IF(ISERROR(VLOOKUP(C63,'Race 3 adjusted'!C$2:K$96,9,FALSE)),"",VLOOKUP(C63,'Race 3 adjusted'!C$2:K$96,9,FALSE)))</f>
        <v>12.081993569131821</v>
      </c>
      <c r="I63" s="25" t="str">
        <f>IF(A63="","",IF(ISERROR(VLOOKUP(C63,'Race 2 adjusted'!C$2:K$91,9,FALSE)),"",VLOOKUP(C63,'Race 2 adjusted'!C$2:K$91,9,FALSE)))</f>
        <v/>
      </c>
      <c r="J63" s="105" t="str">
        <f>IF(A63="","",IF(ISERROR(VLOOKUP(C63,'Race 1 adjusted'!C$2:K$99,9,FALSE)),"",VLOOKUP(C63,'Race 1 adjusted'!C$2:K$99,9,FALSE)))</f>
        <v/>
      </c>
      <c r="K63" s="25" t="str">
        <f>IF(C63="","",IF(ISERROR(VLOOKUP(C63&amp;" "&amp;D63,'Race 5 adjusted'!E$2:M$100,9,FALSE)),"",VLOOKUP(C63&amp;" "&amp;D63,'Race 5 adjusted'!E$2:M$100,9,FALSE)))</f>
        <v/>
      </c>
      <c r="L63" s="27" cm="1">
        <f t="array" ref="L63">SUMPRODUCT(--(LEN(G63:K63)&gt;0))</f>
        <v>2</v>
      </c>
      <c r="M63" s="26" t="str" cm="1">
        <f t="array" ref="M63">IF(B63="","",IF(COUNT(G63:K63)&lt;V$1,"",IF(V$1=1,(AVERAGE(SMALL(G63:K63,1))),IF(V$1=2,(AVERAGE(SMALL(G63:K63,{1,2}))),(AVERAGE(SMALL(G63:K63,{1,2,3})))))))</f>
        <v/>
      </c>
      <c r="N63" s="28" t="str">
        <f t="shared" si="8"/>
        <v/>
      </c>
      <c r="O63" s="26" cm="1">
        <f t="array" ref="O63">IF(B63="","",IF(COUNT(G63:K63)&lt;2,"",(AVERAGE(SMALL(G63:K63,{1,2})))))</f>
        <v>10.087215271960869</v>
      </c>
      <c r="P63" s="30">
        <f t="shared" si="9"/>
        <v>35</v>
      </c>
      <c r="Q63" s="29">
        <f t="shared" si="10"/>
        <v>16</v>
      </c>
      <c r="R63" s="26">
        <f t="shared" si="11"/>
        <v>8.0924369747899156</v>
      </c>
      <c r="S63" s="44">
        <f t="shared" si="12"/>
        <v>60</v>
      </c>
      <c r="T63" s="28">
        <f t="shared" si="13"/>
        <v>16</v>
      </c>
    </row>
    <row r="64" spans="1:24" x14ac:dyDescent="0.15">
      <c r="A64" t="s">
        <v>596</v>
      </c>
      <c r="B64" t="s">
        <v>600</v>
      </c>
      <c r="C64" t="str">
        <f t="shared" si="7"/>
        <v>TONY WOOD</v>
      </c>
      <c r="D64" t="s">
        <v>22</v>
      </c>
      <c r="E64" s="103">
        <v>29</v>
      </c>
      <c r="F64" t="s">
        <v>235</v>
      </c>
      <c r="G64" s="26" t="str">
        <f>IF(A64="","",IF(ISERROR(VLOOKUP(C64,'Race 4 adjusted'!C$2:K$98,9,FALSE)),"",VLOOKUP(C64,'Race 4 adjusted'!C$2:K$98,9,FALSE)))</f>
        <v/>
      </c>
      <c r="H64" s="25" t="str">
        <f>IF(A64="","",IF(ISERROR(VLOOKUP(C64,'Race 3 adjusted'!C$2:K$96,9,FALSE)),"",VLOOKUP(C64,'Race 3 adjusted'!C$2:K$96,9,FALSE)))</f>
        <v/>
      </c>
      <c r="I64" s="25" t="str">
        <f>IF(A64="","",IF(ISERROR(VLOOKUP(C64,'Race 2 adjusted'!C$2:K$91,9,FALSE)),"",VLOOKUP(C64,'Race 2 adjusted'!C$2:K$91,9,FALSE)))</f>
        <v/>
      </c>
      <c r="J64" s="105">
        <f>IF(A64="","",IF(ISERROR(VLOOKUP(C64,'Race 1 adjusted'!C$2:K$99,9,FALSE)),"",VLOOKUP(C64,'Race 1 adjusted'!C$2:K$99,9,FALSE)))</f>
        <v>11.559849279046228</v>
      </c>
      <c r="K64" s="25" t="str">
        <f>IF(C64="","",IF(ISERROR(VLOOKUP(C64&amp;" "&amp;D64,'Race 5 adjusted'!E$2:M$100,9,FALSE)),"",VLOOKUP(C64&amp;" "&amp;D64,'Race 5 adjusted'!E$2:M$100,9,FALSE)))</f>
        <v/>
      </c>
      <c r="L64" s="27" cm="1">
        <f t="array" ref="L64">SUMPRODUCT(--(LEN(G64:K64)&gt;0))</f>
        <v>1</v>
      </c>
      <c r="M64" s="26" t="str" cm="1">
        <f t="array" ref="M64">IF(B64="","",IF(COUNT(G64:K64)&lt;V$1,"",IF(V$1=1,(AVERAGE(SMALL(G64:K64,1))),IF(V$1=2,(AVERAGE(SMALL(G64:K64,{1,2}))),(AVERAGE(SMALL(G64:K64,{1,2,3})))))))</f>
        <v/>
      </c>
      <c r="N64" s="28" t="str">
        <f t="shared" si="8"/>
        <v/>
      </c>
      <c r="O64" s="26" t="str" cm="1">
        <f t="array" ref="O64">IF(B64="","",IF(COUNT(G64:K64)&lt;2,"",(AVERAGE(SMALL(G64:K64,{1,2})))))</f>
        <v/>
      </c>
      <c r="P64" s="30" t="str">
        <f t="shared" si="9"/>
        <v/>
      </c>
      <c r="Q64" s="29" t="str">
        <f t="shared" si="10"/>
        <v/>
      </c>
      <c r="R64" s="26">
        <f t="shared" si="11"/>
        <v>11.559849279046228</v>
      </c>
      <c r="S64" s="44">
        <f t="shared" si="12"/>
        <v>63</v>
      </c>
      <c r="T64" s="28">
        <f t="shared" si="13"/>
        <v>16</v>
      </c>
    </row>
    <row r="65" spans="1:20" x14ac:dyDescent="0.15">
      <c r="A65" t="s">
        <v>601</v>
      </c>
      <c r="B65" t="s">
        <v>602</v>
      </c>
      <c r="C65" t="str">
        <f t="shared" si="7"/>
        <v>PETE FINLAY</v>
      </c>
      <c r="D65" t="s">
        <v>22</v>
      </c>
      <c r="E65" s="103">
        <v>26</v>
      </c>
      <c r="F65" t="s">
        <v>235</v>
      </c>
      <c r="G65" s="26" t="str">
        <f>IF(A65="","",IF(ISERROR(VLOOKUP(C65,'Race 4 adjusted'!C$2:K$98,9,FALSE)),"",VLOOKUP(C65,'Race 4 adjusted'!C$2:K$98,9,FALSE)))</f>
        <v/>
      </c>
      <c r="H65" s="25" t="str">
        <f>IF(A65="","",IF(ISERROR(VLOOKUP(C65,'Race 3 adjusted'!C$2:K$96,9,FALSE)),"",VLOOKUP(C65,'Race 3 adjusted'!C$2:K$96,9,FALSE)))</f>
        <v/>
      </c>
      <c r="I65" s="25" t="str">
        <f>IF(A65="","",IF(ISERROR(VLOOKUP(C65,'Race 2 adjusted'!C$2:K$91,9,FALSE)),"",VLOOKUP(C65,'Race 2 adjusted'!C$2:K$91,9,FALSE)))</f>
        <v/>
      </c>
      <c r="J65" s="105">
        <f>IF(A65="","",IF(ISERROR(VLOOKUP(C65,'Race 1 adjusted'!C$2:K$99,9,FALSE)),"",VLOOKUP(C65,'Race 1 adjusted'!C$2:K$99,9,FALSE)))</f>
        <v>12.009037403475462</v>
      </c>
      <c r="K65" s="25" t="str">
        <f>IF(C65="","",IF(ISERROR(VLOOKUP(C65&amp;" "&amp;D65,'Race 5 adjusted'!E$2:M$100,9,FALSE)),"",VLOOKUP(C65&amp;" "&amp;D65,'Race 5 adjusted'!E$2:M$100,9,FALSE)))</f>
        <v/>
      </c>
      <c r="L65" s="27" cm="1">
        <f t="array" ref="L65">SUMPRODUCT(--(LEN(G65:K65)&gt;0))</f>
        <v>1</v>
      </c>
      <c r="M65" s="26" t="str" cm="1">
        <f t="array" ref="M65">IF(B65="","",IF(COUNT(G65:K65)&lt;V$1,"",IF(V$1=1,(AVERAGE(SMALL(G65:K65,1))),IF(V$1=2,(AVERAGE(SMALL(G65:K65,{1,2}))),(AVERAGE(SMALL(G65:K65,{1,2,3})))))))</f>
        <v/>
      </c>
      <c r="N65" s="28" t="str">
        <f t="shared" si="8"/>
        <v/>
      </c>
      <c r="O65" s="26" t="str" cm="1">
        <f t="array" ref="O65">IF(B65="","",IF(COUNT(G65:K65)&lt;2,"",(AVERAGE(SMALL(G65:K65,{1,2})))))</f>
        <v/>
      </c>
      <c r="P65" s="30" t="str">
        <f t="shared" si="9"/>
        <v/>
      </c>
      <c r="Q65" s="29" t="str">
        <f t="shared" si="10"/>
        <v/>
      </c>
      <c r="R65" s="26">
        <f t="shared" si="11"/>
        <v>12.009037403475462</v>
      </c>
      <c r="S65" s="44">
        <f t="shared" si="12"/>
        <v>64</v>
      </c>
      <c r="T65" s="28">
        <f t="shared" si="13"/>
        <v>16</v>
      </c>
    </row>
    <row r="66" spans="1:20" x14ac:dyDescent="0.15">
      <c r="A66" t="s">
        <v>605</v>
      </c>
      <c r="B66" t="s">
        <v>606</v>
      </c>
      <c r="C66" t="str">
        <f t="shared" ref="C66:C97" si="14">B66&amp;" "&amp;A66</f>
        <v>THIEN VU</v>
      </c>
      <c r="D66" t="s">
        <v>22</v>
      </c>
      <c r="E66" s="103">
        <v>27</v>
      </c>
      <c r="F66" t="s">
        <v>311</v>
      </c>
      <c r="G66" s="26" t="str">
        <f>IF(A66="","",IF(ISERROR(VLOOKUP(C66,'Race 4 adjusted'!C$2:K$98,9,FALSE)),"",VLOOKUP(C66,'Race 4 adjusted'!C$2:K$98,9,FALSE)))</f>
        <v/>
      </c>
      <c r="H66" s="25" t="str">
        <f>IF(A66="","",IF(ISERROR(VLOOKUP(C66,'Race 3 adjusted'!C$2:K$96,9,FALSE)),"",VLOOKUP(C66,'Race 3 adjusted'!C$2:K$96,9,FALSE)))</f>
        <v/>
      </c>
      <c r="I66" s="25">
        <f>IF(A66="","",IF(ISERROR(VLOOKUP(C66,'Race 2 adjusted'!C$2:K$91,9,FALSE)),"",VLOOKUP(C66,'Race 2 adjusted'!C$2:K$91,9,FALSE)))</f>
        <v>19.379531685087141</v>
      </c>
      <c r="J66" s="105">
        <f>IF(A66="","",IF(ISERROR(VLOOKUP(C66,'Race 1 adjusted'!C$2:K$99,9,FALSE)),"",VLOOKUP(C66,'Race 1 adjusted'!C$2:K$99,9,FALSE)))</f>
        <v>21.172909140019485</v>
      </c>
      <c r="K66" s="25" t="str">
        <f>IF(C66="","",IF(ISERROR(VLOOKUP(C66&amp;" "&amp;D66,'Race 5 adjusted'!E$2:M$100,9,FALSE)),"",VLOOKUP(C66&amp;" "&amp;D66,'Race 5 adjusted'!E$2:M$100,9,FALSE)))</f>
        <v/>
      </c>
      <c r="L66" s="27" cm="1">
        <f t="array" ref="L66">SUMPRODUCT(--(LEN(G66:K66)&gt;0))</f>
        <v>2</v>
      </c>
      <c r="M66" s="26" t="str" cm="1">
        <f t="array" ref="M66">IF(B66="","",IF(COUNT(G66:K66)&lt;V$1,"",IF(V$1=1,(AVERAGE(SMALL(G66:K66,1))),IF(V$1=2,(AVERAGE(SMALL(G66:K66,{1,2}))),(AVERAGE(SMALL(G66:K66,{1,2,3})))))))</f>
        <v/>
      </c>
      <c r="N66" s="28" t="str">
        <f t="shared" ref="N66:N97" si="15">IF(M66="","",RANK(M66,M$2:M$66,1))</f>
        <v/>
      </c>
      <c r="O66" s="26" cm="1">
        <f t="array" ref="O66">IF(B66="","",IF(COUNT(G66:K66)&lt;2,"",(AVERAGE(SMALL(G66:K66,{1,2})))))</f>
        <v>20.276220412553315</v>
      </c>
      <c r="P66" s="30">
        <f t="shared" ref="P66:P97" si="16">IF(O66="","",RANK(O66,O$2:O$66,1))</f>
        <v>36</v>
      </c>
      <c r="Q66" s="29">
        <f t="shared" si="10"/>
        <v>16</v>
      </c>
      <c r="R66" s="26">
        <f t="shared" si="11"/>
        <v>19.379531685087141</v>
      </c>
      <c r="S66" s="44">
        <f t="shared" ref="S66:S97" si="17">IF(R66="","",RANK(R66,R$2:R$66,1))</f>
        <v>65</v>
      </c>
      <c r="T66" s="28">
        <f t="shared" si="13"/>
        <v>16</v>
      </c>
    </row>
    <row r="67" spans="1:20" x14ac:dyDescent="0.15">
      <c r="A67"/>
      <c r="B67"/>
      <c r="C67"/>
    </row>
    <row r="68" spans="1:20" x14ac:dyDescent="0.15">
      <c r="A68" s="94"/>
      <c r="B68" s="94"/>
      <c r="C68"/>
    </row>
    <row r="69" spans="1:20" x14ac:dyDescent="0.15">
      <c r="A69"/>
      <c r="B69"/>
      <c r="C69"/>
    </row>
  </sheetData>
  <autoFilter ref="A1:T22" xr:uid="{00000000-0009-0000-0000-000008000000}">
    <sortState xmlns:xlrd2="http://schemas.microsoft.com/office/spreadsheetml/2017/richdata2" ref="A2:T66">
      <sortCondition ref="N1:N66"/>
    </sortState>
  </autoFilter>
  <conditionalFormatting sqref="D1 D49:D65459">
    <cfRule type="containsText" dxfId="1" priority="288" stopIfTrue="1" operator="containsText" text="Women">
      <formula>NOT(ISERROR(SEARCH("Women",D1)))</formula>
    </cfRule>
  </conditionalFormatting>
  <conditionalFormatting sqref="Q1:Q1048576">
    <cfRule type="expression" dxfId="0" priority="285" stopIfTrue="1">
      <formula>"C:C=""Men"""</formula>
    </cfRule>
  </conditionalFormatting>
  <pageMargins left="0.7" right="0.7" top="0.75" bottom="0.75" header="0.3" footer="0.3"/>
  <pageSetup paperSize="9" scale="53" orientation="landscape" horizontalDpi="429496729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Q31"/>
  <sheetViews>
    <sheetView tabSelected="1" workbookViewId="0"/>
  </sheetViews>
  <sheetFormatPr baseColWidth="10" defaultRowHeight="13" x14ac:dyDescent="0.15"/>
  <cols>
    <col min="3" max="3" width="27" bestFit="1" customWidth="1"/>
    <col min="7" max="7" width="11.5" customWidth="1"/>
    <col min="8" max="8" width="13.6640625" customWidth="1"/>
    <col min="9" max="9" width="6" customWidth="1"/>
    <col min="11" max="11" width="27.33203125" bestFit="1" customWidth="1"/>
    <col min="15" max="15" width="11.6640625" customWidth="1"/>
    <col min="16" max="16" width="12.83203125" customWidth="1"/>
  </cols>
  <sheetData>
    <row r="1" spans="1:17" s="54" customFormat="1" ht="19" x14ac:dyDescent="0.25">
      <c r="A1" s="89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7" s="54" customFormat="1" ht="19" x14ac:dyDescent="0.25">
      <c r="A2" s="5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64"/>
    </row>
    <row r="3" spans="1:17" s="54" customFormat="1" ht="19" x14ac:dyDescent="0.25">
      <c r="A3" s="58"/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64"/>
    </row>
    <row r="4" spans="1:17" s="54" customFormat="1" ht="19" x14ac:dyDescent="0.25">
      <c r="A4" s="5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64"/>
    </row>
    <row r="5" spans="1:17" s="54" customFormat="1" ht="19" x14ac:dyDescent="0.25">
      <c r="A5" s="5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64"/>
    </row>
    <row r="6" spans="1:17" s="54" customFormat="1" ht="19" x14ac:dyDescent="0.25">
      <c r="A6" s="58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64"/>
    </row>
    <row r="7" spans="1:17" s="54" customFormat="1" ht="19" x14ac:dyDescent="0.25">
      <c r="A7" s="58"/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64"/>
    </row>
    <row r="8" spans="1:17" s="54" customFormat="1" ht="19" x14ac:dyDescent="0.25">
      <c r="A8" s="58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64"/>
    </row>
    <row r="9" spans="1:17" ht="22" thickBot="1" x14ac:dyDescent="0.3">
      <c r="A9" s="140" t="s">
        <v>197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2"/>
    </row>
    <row r="10" spans="1:17" ht="101" thickBot="1" x14ac:dyDescent="0.3">
      <c r="A10" s="92"/>
      <c r="B10" s="59" t="s">
        <v>135</v>
      </c>
      <c r="C10" s="60" t="s">
        <v>124</v>
      </c>
      <c r="D10" s="60" t="s">
        <v>7</v>
      </c>
      <c r="E10" s="60" t="s">
        <v>9</v>
      </c>
      <c r="F10" s="60" t="s">
        <v>8</v>
      </c>
      <c r="G10" s="61" t="s">
        <v>136</v>
      </c>
      <c r="H10" s="62" t="s">
        <v>194</v>
      </c>
      <c r="I10" s="63"/>
      <c r="J10" s="59" t="s">
        <v>135</v>
      </c>
      <c r="K10" s="60" t="s">
        <v>124</v>
      </c>
      <c r="L10" s="60" t="s">
        <v>7</v>
      </c>
      <c r="M10" s="60" t="s">
        <v>9</v>
      </c>
      <c r="N10" s="60" t="s">
        <v>8</v>
      </c>
      <c r="O10" s="61" t="s">
        <v>136</v>
      </c>
      <c r="P10" s="62" t="s">
        <v>194</v>
      </c>
      <c r="Q10" s="64"/>
    </row>
    <row r="11" spans="1:17" ht="19" x14ac:dyDescent="0.25">
      <c r="A11" s="92"/>
      <c r="B11" s="65">
        <v>1</v>
      </c>
      <c r="C11" s="66" t="s">
        <v>300</v>
      </c>
      <c r="D11" s="67" t="s">
        <v>631</v>
      </c>
      <c r="E11" s="68" t="s">
        <v>22</v>
      </c>
      <c r="F11" s="68">
        <v>42</v>
      </c>
      <c r="G11" s="69">
        <v>4</v>
      </c>
      <c r="H11" s="70">
        <v>-22.207604327890582</v>
      </c>
      <c r="I11" s="71"/>
      <c r="J11" s="65">
        <v>1</v>
      </c>
      <c r="K11" s="66" t="s">
        <v>140</v>
      </c>
      <c r="L11" s="67" t="s">
        <v>632</v>
      </c>
      <c r="M11" s="68" t="s">
        <v>10</v>
      </c>
      <c r="N11" s="68">
        <v>55</v>
      </c>
      <c r="O11" s="69">
        <v>4</v>
      </c>
      <c r="P11" s="70">
        <v>-11.517642320119359</v>
      </c>
      <c r="Q11" s="64"/>
    </row>
    <row r="12" spans="1:17" ht="19" x14ac:dyDescent="0.25">
      <c r="A12" s="92"/>
      <c r="B12" s="65">
        <v>2</v>
      </c>
      <c r="C12" s="66" t="s">
        <v>138</v>
      </c>
      <c r="D12" s="67" t="s">
        <v>631</v>
      </c>
      <c r="E12" s="68" t="s">
        <v>22</v>
      </c>
      <c r="F12" s="68">
        <v>44</v>
      </c>
      <c r="G12" s="69">
        <v>4</v>
      </c>
      <c r="H12" s="70">
        <v>-20.315471502976749</v>
      </c>
      <c r="I12" s="71"/>
      <c r="J12" s="72">
        <v>2</v>
      </c>
      <c r="K12" s="66" t="s">
        <v>196</v>
      </c>
      <c r="L12" s="67" t="s">
        <v>632</v>
      </c>
      <c r="M12" s="73" t="s">
        <v>10</v>
      </c>
      <c r="N12" s="68">
        <v>66</v>
      </c>
      <c r="O12" s="69">
        <v>4</v>
      </c>
      <c r="P12" s="70">
        <v>-10.987111805173894</v>
      </c>
      <c r="Q12" s="64"/>
    </row>
    <row r="13" spans="1:17" ht="19" x14ac:dyDescent="0.25">
      <c r="A13" s="92"/>
      <c r="B13" s="72">
        <v>3</v>
      </c>
      <c r="C13" s="66" t="s">
        <v>305</v>
      </c>
      <c r="D13" s="67" t="s">
        <v>631</v>
      </c>
      <c r="E13" s="73" t="s">
        <v>22</v>
      </c>
      <c r="F13" s="73">
        <v>48</v>
      </c>
      <c r="G13" s="69">
        <v>4</v>
      </c>
      <c r="H13" s="70">
        <v>-18.057581301009147</v>
      </c>
      <c r="I13" s="71"/>
      <c r="J13" s="72">
        <v>3</v>
      </c>
      <c r="K13" s="66" t="s">
        <v>141</v>
      </c>
      <c r="L13" s="67" t="s">
        <v>632</v>
      </c>
      <c r="M13" s="73" t="s">
        <v>10</v>
      </c>
      <c r="N13" s="68">
        <v>67</v>
      </c>
      <c r="O13" s="69">
        <v>3</v>
      </c>
      <c r="P13" s="70">
        <v>-8.0955708164481077</v>
      </c>
      <c r="Q13" s="64"/>
    </row>
    <row r="14" spans="1:17" ht="47" x14ac:dyDescent="0.15">
      <c r="A14" s="93"/>
      <c r="B14" s="136"/>
      <c r="C14" s="137"/>
      <c r="D14" s="137"/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38"/>
      <c r="Q14" s="75"/>
    </row>
    <row r="15" spans="1:17" ht="18" x14ac:dyDescent="0.2">
      <c r="A15" s="93"/>
      <c r="B15" s="76">
        <v>1</v>
      </c>
      <c r="C15" s="77" t="s">
        <v>379</v>
      </c>
      <c r="D15" s="78" t="s">
        <v>633</v>
      </c>
      <c r="E15" s="79" t="s">
        <v>22</v>
      </c>
      <c r="F15" s="79">
        <v>36</v>
      </c>
      <c r="G15" s="80">
        <v>3</v>
      </c>
      <c r="H15" s="81">
        <v>-5.9207421464857788</v>
      </c>
      <c r="I15" s="71"/>
      <c r="J15" s="76">
        <v>1</v>
      </c>
      <c r="K15" s="77" t="s">
        <v>193</v>
      </c>
      <c r="L15" s="78" t="s">
        <v>634</v>
      </c>
      <c r="M15" s="79" t="s">
        <v>10</v>
      </c>
      <c r="N15" s="79">
        <v>45</v>
      </c>
      <c r="O15" s="80">
        <v>4</v>
      </c>
      <c r="P15" s="81">
        <v>9.3100020064774842</v>
      </c>
      <c r="Q15" s="75"/>
    </row>
    <row r="16" spans="1:17" ht="18" x14ac:dyDescent="0.2">
      <c r="A16" s="93"/>
      <c r="B16" s="76">
        <v>2</v>
      </c>
      <c r="C16" s="77" t="s">
        <v>314</v>
      </c>
      <c r="D16" s="78" t="s">
        <v>633</v>
      </c>
      <c r="E16" s="79" t="s">
        <v>22</v>
      </c>
      <c r="F16" s="79">
        <v>28</v>
      </c>
      <c r="G16" s="80">
        <v>3</v>
      </c>
      <c r="H16" s="81">
        <v>-5.0458273176729698</v>
      </c>
      <c r="I16" s="71"/>
      <c r="J16" s="76">
        <v>2</v>
      </c>
      <c r="K16" s="77" t="s">
        <v>328</v>
      </c>
      <c r="L16" s="78" t="s">
        <v>634</v>
      </c>
      <c r="M16" s="79" t="s">
        <v>10</v>
      </c>
      <c r="N16" s="79">
        <v>43</v>
      </c>
      <c r="O16" s="80">
        <v>4</v>
      </c>
      <c r="P16" s="81">
        <v>10.217760704585491</v>
      </c>
      <c r="Q16" s="75"/>
    </row>
    <row r="17" spans="1:17" ht="39" customHeight="1" x14ac:dyDescent="0.25">
      <c r="A17" s="82"/>
      <c r="B17" s="139" t="s">
        <v>635</v>
      </c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75"/>
    </row>
    <row r="18" spans="1:17" x14ac:dyDescent="0.15">
      <c r="A18" s="74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75"/>
    </row>
    <row r="19" spans="1:17" ht="14" x14ac:dyDescent="0.15">
      <c r="A19" s="74"/>
      <c r="B19" s="95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75"/>
    </row>
    <row r="20" spans="1:17" x14ac:dyDescent="0.15">
      <c r="A20" s="74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75"/>
    </row>
    <row r="21" spans="1:17" x14ac:dyDescent="0.15">
      <c r="A21" s="74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75"/>
    </row>
    <row r="22" spans="1:17" ht="18" x14ac:dyDescent="0.2">
      <c r="A22" s="74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4"/>
      <c r="N22" s="83"/>
      <c r="O22" s="83"/>
      <c r="P22" s="83"/>
      <c r="Q22" s="75"/>
    </row>
    <row r="23" spans="1:17" x14ac:dyDescent="0.15">
      <c r="A23" s="74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75"/>
    </row>
    <row r="24" spans="1:17" x14ac:dyDescent="0.15">
      <c r="A24" s="74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75"/>
    </row>
    <row r="25" spans="1:17" x14ac:dyDescent="0.15">
      <c r="A25" s="74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75"/>
    </row>
    <row r="26" spans="1:17" x14ac:dyDescent="0.15">
      <c r="A26" s="74"/>
      <c r="B26" s="83"/>
      <c r="C26" s="54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75"/>
    </row>
    <row r="27" spans="1:17" x14ac:dyDescent="0.15">
      <c r="A27" s="74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75"/>
    </row>
    <row r="28" spans="1:17" x14ac:dyDescent="0.15">
      <c r="A28" s="74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75"/>
    </row>
    <row r="29" spans="1:17" x14ac:dyDescent="0.15">
      <c r="A29" s="74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75"/>
    </row>
    <row r="30" spans="1:17" x14ac:dyDescent="0.15">
      <c r="A30" s="74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75"/>
    </row>
    <row r="31" spans="1:17" ht="14" thickBot="1" x14ac:dyDescent="0.2">
      <c r="A31" s="85"/>
      <c r="B31" s="86"/>
      <c r="C31" s="86"/>
      <c r="D31" s="86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7"/>
    </row>
  </sheetData>
  <mergeCells count="3">
    <mergeCell ref="B14:P14"/>
    <mergeCell ref="B17:P17"/>
    <mergeCell ref="A9:Q9"/>
  </mergeCells>
  <pageMargins left="0.7" right="0.7" top="0.75" bottom="0.75" header="0.3" footer="0.3"/>
  <pageSetup paperSize="9" scale="56" orientation="landscape" horizontalDpi="0" verticalDpi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61"/>
  <sheetViews>
    <sheetView workbookViewId="0">
      <selection activeCell="A2" sqref="A2"/>
    </sheetView>
  </sheetViews>
  <sheetFormatPr baseColWidth="10" defaultRowHeight="13" x14ac:dyDescent="0.15"/>
  <cols>
    <col min="1" max="1" width="13.6640625" bestFit="1" customWidth="1"/>
    <col min="2" max="2" width="15.6640625" customWidth="1"/>
    <col min="3" max="3" width="19.83203125" bestFit="1" customWidth="1"/>
    <col min="4" max="4" width="8.33203125" customWidth="1"/>
    <col min="5" max="5" width="8.83203125" style="103" customWidth="1"/>
    <col min="6" max="6" width="11.5" customWidth="1"/>
    <col min="7" max="13" width="8.83203125" customWidth="1"/>
    <col min="14" max="14" width="19.83203125" bestFit="1" customWidth="1"/>
    <col min="15" max="256" width="8.83203125" customWidth="1"/>
  </cols>
  <sheetData>
    <row r="1" spans="1:6" ht="15" thickBot="1" x14ac:dyDescent="0.2">
      <c r="A1" s="46" t="s">
        <v>43</v>
      </c>
      <c r="B1" s="47" t="s">
        <v>3</v>
      </c>
      <c r="C1" s="48" t="s">
        <v>124</v>
      </c>
      <c r="D1" s="48" t="s">
        <v>9</v>
      </c>
      <c r="E1" s="48" t="s">
        <v>8</v>
      </c>
      <c r="F1" s="48" t="s">
        <v>7</v>
      </c>
    </row>
    <row r="2" spans="1:6" x14ac:dyDescent="0.15">
      <c r="A2" t="s">
        <v>599</v>
      </c>
      <c r="B2" t="s">
        <v>74</v>
      </c>
      <c r="C2" t="str">
        <f t="shared" ref="C2:C33" si="0">B2&amp;" "&amp;A2</f>
        <v>ADAM HUGHES</v>
      </c>
      <c r="D2" t="s">
        <v>22</v>
      </c>
      <c r="E2" s="103">
        <v>59</v>
      </c>
      <c r="F2" t="s">
        <v>235</v>
      </c>
    </row>
    <row r="3" spans="1:6" x14ac:dyDescent="0.15">
      <c r="A3" t="s">
        <v>73</v>
      </c>
      <c r="B3" t="s">
        <v>74</v>
      </c>
      <c r="C3" t="str">
        <f t="shared" si="0"/>
        <v>ADAM KERIN</v>
      </c>
      <c r="D3" t="s">
        <v>22</v>
      </c>
      <c r="E3" s="103">
        <v>51</v>
      </c>
      <c r="F3" t="s">
        <v>235</v>
      </c>
    </row>
    <row r="4" spans="1:6" x14ac:dyDescent="0.15">
      <c r="A4" s="94" t="s">
        <v>76</v>
      </c>
      <c r="B4" s="94" t="s">
        <v>77</v>
      </c>
      <c r="C4" t="str">
        <f t="shared" si="0"/>
        <v>ALISON KENT</v>
      </c>
      <c r="D4" t="s">
        <v>630</v>
      </c>
      <c r="E4" s="103">
        <v>60</v>
      </c>
      <c r="F4" t="s">
        <v>327</v>
      </c>
    </row>
    <row r="5" spans="1:6" x14ac:dyDescent="0.15">
      <c r="A5" s="94" t="s">
        <v>611</v>
      </c>
      <c r="B5" s="94" t="s">
        <v>612</v>
      </c>
      <c r="C5" t="str">
        <f t="shared" si="0"/>
        <v>ANGUS CORBETT</v>
      </c>
      <c r="D5" t="s">
        <v>22</v>
      </c>
      <c r="E5" s="103">
        <v>17</v>
      </c>
      <c r="F5" t="s">
        <v>235</v>
      </c>
    </row>
    <row r="6" spans="1:6" x14ac:dyDescent="0.15">
      <c r="A6" s="94" t="s">
        <v>620</v>
      </c>
      <c r="B6" s="94" t="s">
        <v>621</v>
      </c>
      <c r="C6" t="str">
        <f t="shared" si="0"/>
        <v>ARCHIE WINTER</v>
      </c>
      <c r="D6" t="s">
        <v>22</v>
      </c>
      <c r="E6" s="103">
        <v>15</v>
      </c>
      <c r="F6" t="s">
        <v>311</v>
      </c>
    </row>
    <row r="7" spans="1:6" x14ac:dyDescent="0.15">
      <c r="A7" s="102" t="s">
        <v>233</v>
      </c>
      <c r="B7" s="102" t="s">
        <v>260</v>
      </c>
      <c r="C7" t="str">
        <f t="shared" si="0"/>
        <v>BILLY VAN HOUT</v>
      </c>
      <c r="D7" t="s">
        <v>22</v>
      </c>
      <c r="E7" s="103">
        <v>16</v>
      </c>
      <c r="F7" t="s">
        <v>235</v>
      </c>
    </row>
    <row r="8" spans="1:6" x14ac:dyDescent="0.15">
      <c r="A8" t="s">
        <v>274</v>
      </c>
      <c r="B8" t="s">
        <v>275</v>
      </c>
      <c r="C8" t="str">
        <f t="shared" si="0"/>
        <v>BINUK KULATHUNGA</v>
      </c>
      <c r="D8" t="s">
        <v>22</v>
      </c>
      <c r="E8" s="103">
        <v>19</v>
      </c>
      <c r="F8" t="s">
        <v>235</v>
      </c>
    </row>
    <row r="9" spans="1:6" x14ac:dyDescent="0.15">
      <c r="A9" t="s">
        <v>581</v>
      </c>
      <c r="B9" t="s">
        <v>582</v>
      </c>
      <c r="C9" t="str">
        <f t="shared" si="0"/>
        <v>BOWEN KEMP</v>
      </c>
      <c r="D9" t="s">
        <v>22</v>
      </c>
      <c r="E9" s="103">
        <v>28</v>
      </c>
      <c r="F9" t="s">
        <v>311</v>
      </c>
    </row>
    <row r="10" spans="1:6" x14ac:dyDescent="0.15">
      <c r="A10" t="s">
        <v>42</v>
      </c>
      <c r="B10" t="s">
        <v>61</v>
      </c>
      <c r="C10" t="str">
        <f t="shared" si="0"/>
        <v>CARL PURCZEL</v>
      </c>
      <c r="D10" t="s">
        <v>22</v>
      </c>
      <c r="E10" s="103">
        <v>53</v>
      </c>
      <c r="F10" t="s">
        <v>235</v>
      </c>
    </row>
    <row r="11" spans="1:6" x14ac:dyDescent="0.15">
      <c r="A11" t="s">
        <v>71</v>
      </c>
      <c r="B11" t="s">
        <v>66</v>
      </c>
      <c r="C11" t="str">
        <f t="shared" si="0"/>
        <v>CATHERINE AIRD</v>
      </c>
      <c r="D11" t="s">
        <v>630</v>
      </c>
      <c r="E11" s="103">
        <v>44</v>
      </c>
      <c r="F11" t="s">
        <v>327</v>
      </c>
    </row>
    <row r="12" spans="1:6" x14ac:dyDescent="0.15">
      <c r="A12" t="s">
        <v>64</v>
      </c>
      <c r="B12" t="s">
        <v>58</v>
      </c>
      <c r="C12" t="str">
        <f t="shared" si="0"/>
        <v>CHRIS COCHINOS</v>
      </c>
      <c r="D12" t="s">
        <v>22</v>
      </c>
      <c r="E12" s="103">
        <v>44</v>
      </c>
      <c r="F12" t="s">
        <v>235</v>
      </c>
    </row>
    <row r="13" spans="1:6" x14ac:dyDescent="0.15">
      <c r="A13" t="s">
        <v>596</v>
      </c>
      <c r="B13" t="s">
        <v>58</v>
      </c>
      <c r="C13" t="str">
        <f t="shared" si="0"/>
        <v>CHRIS WOOD</v>
      </c>
      <c r="D13" t="s">
        <v>22</v>
      </c>
      <c r="E13" s="103">
        <v>44</v>
      </c>
      <c r="F13" t="s">
        <v>235</v>
      </c>
    </row>
    <row r="14" spans="1:6" x14ac:dyDescent="0.15">
      <c r="A14" t="s">
        <v>79</v>
      </c>
      <c r="B14" t="s">
        <v>80</v>
      </c>
      <c r="C14" t="str">
        <f t="shared" si="0"/>
        <v>COREY ROBERTS</v>
      </c>
      <c r="D14" t="s">
        <v>22</v>
      </c>
      <c r="E14" s="103">
        <v>47</v>
      </c>
      <c r="F14" t="s">
        <v>235</v>
      </c>
    </row>
    <row r="15" spans="1:6" x14ac:dyDescent="0.15">
      <c r="A15" t="s">
        <v>23</v>
      </c>
      <c r="B15" t="s">
        <v>59</v>
      </c>
      <c r="C15" t="str">
        <f t="shared" si="0"/>
        <v>DARREN SEARLE</v>
      </c>
      <c r="D15" t="s">
        <v>22</v>
      </c>
      <c r="E15" s="103">
        <v>45</v>
      </c>
      <c r="F15" t="s">
        <v>235</v>
      </c>
    </row>
    <row r="16" spans="1:6" x14ac:dyDescent="0.15">
      <c r="A16" t="s">
        <v>597</v>
      </c>
      <c r="B16" t="s">
        <v>598</v>
      </c>
      <c r="C16" t="str">
        <f t="shared" si="0"/>
        <v>DECLAN HILLMAN</v>
      </c>
      <c r="D16" t="s">
        <v>22</v>
      </c>
      <c r="E16" s="103">
        <v>21</v>
      </c>
      <c r="F16" t="s">
        <v>235</v>
      </c>
    </row>
    <row r="17" spans="1:6" x14ac:dyDescent="0.15">
      <c r="A17" t="s">
        <v>244</v>
      </c>
      <c r="B17" t="s">
        <v>245</v>
      </c>
      <c r="C17" t="str">
        <f t="shared" si="0"/>
        <v>DERMOT NICHOLS</v>
      </c>
      <c r="D17" t="s">
        <v>22</v>
      </c>
      <c r="E17" s="103">
        <v>30</v>
      </c>
      <c r="F17" t="s">
        <v>235</v>
      </c>
    </row>
    <row r="18" spans="1:6" x14ac:dyDescent="0.15">
      <c r="A18" t="s">
        <v>67</v>
      </c>
      <c r="B18" t="s">
        <v>68</v>
      </c>
      <c r="C18" t="str">
        <f t="shared" si="0"/>
        <v>EDWARD LAWRIE</v>
      </c>
      <c r="D18" t="s">
        <v>22</v>
      </c>
      <c r="E18" s="103">
        <v>38</v>
      </c>
      <c r="F18" t="s">
        <v>235</v>
      </c>
    </row>
    <row r="19" spans="1:6" x14ac:dyDescent="0.15">
      <c r="A19" t="s">
        <v>126</v>
      </c>
      <c r="B19" t="s">
        <v>127</v>
      </c>
      <c r="C19" t="str">
        <f t="shared" si="0"/>
        <v>GLENN FEAR</v>
      </c>
      <c r="D19" t="s">
        <v>22</v>
      </c>
      <c r="E19" s="103">
        <v>56</v>
      </c>
      <c r="F19" t="s">
        <v>235</v>
      </c>
    </row>
    <row r="20" spans="1:6" x14ac:dyDescent="0.15">
      <c r="A20" s="94" t="s">
        <v>143</v>
      </c>
      <c r="B20" s="94" t="s">
        <v>573</v>
      </c>
      <c r="C20" t="str">
        <f t="shared" si="0"/>
        <v>ISABEL CRANAGE</v>
      </c>
      <c r="D20" t="s">
        <v>630</v>
      </c>
      <c r="E20" s="103">
        <v>16</v>
      </c>
      <c r="F20" t="s">
        <v>329</v>
      </c>
    </row>
    <row r="21" spans="1:6" x14ac:dyDescent="0.15">
      <c r="A21" s="94" t="s">
        <v>619</v>
      </c>
      <c r="B21" s="102" t="s">
        <v>151</v>
      </c>
      <c r="C21" t="str">
        <f t="shared" si="0"/>
        <v>JACK SLOAN</v>
      </c>
      <c r="D21" t="s">
        <v>22</v>
      </c>
      <c r="E21" s="103">
        <v>17</v>
      </c>
      <c r="F21" t="s">
        <v>235</v>
      </c>
    </row>
    <row r="22" spans="1:6" x14ac:dyDescent="0.15">
      <c r="A22" t="s">
        <v>145</v>
      </c>
      <c r="B22" t="s">
        <v>146</v>
      </c>
      <c r="C22" t="str">
        <f t="shared" si="0"/>
        <v>JAMES JORDAN</v>
      </c>
      <c r="D22" t="s">
        <v>22</v>
      </c>
      <c r="E22" s="103">
        <v>54</v>
      </c>
      <c r="F22" t="s">
        <v>235</v>
      </c>
    </row>
    <row r="23" spans="1:6" x14ac:dyDescent="0.15">
      <c r="A23" s="94" t="s">
        <v>67</v>
      </c>
      <c r="B23" s="94" t="s">
        <v>617</v>
      </c>
      <c r="C23" t="str">
        <f t="shared" si="0"/>
        <v>JARRED LAWRIE</v>
      </c>
      <c r="D23" t="s">
        <v>22</v>
      </c>
      <c r="E23" s="103">
        <v>16</v>
      </c>
      <c r="F23" t="s">
        <v>311</v>
      </c>
    </row>
    <row r="24" spans="1:6" x14ac:dyDescent="0.15">
      <c r="A24" t="s">
        <v>69</v>
      </c>
      <c r="B24" t="s">
        <v>70</v>
      </c>
      <c r="C24" t="str">
        <f t="shared" si="0"/>
        <v>JILL SEEMAN</v>
      </c>
      <c r="D24" t="s">
        <v>630</v>
      </c>
      <c r="E24" s="103">
        <v>55</v>
      </c>
      <c r="F24" t="s">
        <v>327</v>
      </c>
    </row>
    <row r="25" spans="1:6" x14ac:dyDescent="0.15">
      <c r="A25" t="s">
        <v>82</v>
      </c>
      <c r="B25" t="s">
        <v>125</v>
      </c>
      <c r="C25" t="str">
        <f t="shared" si="0"/>
        <v>JODIE BATCHELOR</v>
      </c>
      <c r="D25" t="s">
        <v>630</v>
      </c>
      <c r="E25" s="103">
        <v>55</v>
      </c>
      <c r="F25" t="s">
        <v>327</v>
      </c>
    </row>
    <row r="26" spans="1:6" x14ac:dyDescent="0.15">
      <c r="A26" t="s">
        <v>591</v>
      </c>
      <c r="B26" t="s">
        <v>592</v>
      </c>
      <c r="C26" t="str">
        <f t="shared" si="0"/>
        <v>JONATHAN WESTERN</v>
      </c>
      <c r="D26" t="s">
        <v>22</v>
      </c>
      <c r="E26" s="103">
        <v>25</v>
      </c>
      <c r="F26" t="s">
        <v>235</v>
      </c>
    </row>
    <row r="27" spans="1:6" x14ac:dyDescent="0.15">
      <c r="A27" s="102" t="s">
        <v>286</v>
      </c>
      <c r="B27" s="102" t="s">
        <v>145</v>
      </c>
      <c r="C27" t="str">
        <f t="shared" si="0"/>
        <v>JORDAN BADCOCK</v>
      </c>
      <c r="D27" t="s">
        <v>22</v>
      </c>
      <c r="E27" s="103">
        <v>29</v>
      </c>
      <c r="F27" t="s">
        <v>235</v>
      </c>
    </row>
    <row r="28" spans="1:6" x14ac:dyDescent="0.15">
      <c r="A28" t="s">
        <v>143</v>
      </c>
      <c r="B28" t="s">
        <v>144</v>
      </c>
      <c r="C28" t="str">
        <f t="shared" si="0"/>
        <v>JOSHUA CRANAGE</v>
      </c>
      <c r="D28" t="s">
        <v>22</v>
      </c>
      <c r="E28" s="103">
        <v>20</v>
      </c>
      <c r="F28" t="s">
        <v>235</v>
      </c>
    </row>
    <row r="29" spans="1:6" x14ac:dyDescent="0.15">
      <c r="A29" s="94" t="s">
        <v>615</v>
      </c>
      <c r="B29" s="94" t="s">
        <v>616</v>
      </c>
      <c r="C29" t="str">
        <f t="shared" si="0"/>
        <v>JUSTIN EVANS</v>
      </c>
      <c r="D29" t="s">
        <v>22</v>
      </c>
      <c r="E29" s="103">
        <v>18</v>
      </c>
      <c r="F29" t="s">
        <v>311</v>
      </c>
    </row>
    <row r="30" spans="1:6" x14ac:dyDescent="0.15">
      <c r="A30" t="s">
        <v>67</v>
      </c>
      <c r="B30" t="s">
        <v>577</v>
      </c>
      <c r="C30" t="str">
        <f t="shared" si="0"/>
        <v>KATIE LAWRIE</v>
      </c>
      <c r="D30" t="s">
        <v>630</v>
      </c>
      <c r="E30" s="103">
        <v>43</v>
      </c>
      <c r="F30" t="s">
        <v>329</v>
      </c>
    </row>
    <row r="31" spans="1:6" x14ac:dyDescent="0.15">
      <c r="A31" t="s">
        <v>607</v>
      </c>
      <c r="B31" t="s">
        <v>608</v>
      </c>
      <c r="C31" t="str">
        <f t="shared" si="0"/>
        <v>KAYLA MCSPORRAN</v>
      </c>
      <c r="D31" t="s">
        <v>630</v>
      </c>
      <c r="E31" s="103">
        <v>40</v>
      </c>
      <c r="F31" t="s">
        <v>329</v>
      </c>
    </row>
    <row r="32" spans="1:6" x14ac:dyDescent="0.15">
      <c r="A32" s="94" t="s">
        <v>622</v>
      </c>
      <c r="B32" s="94" t="s">
        <v>623</v>
      </c>
      <c r="C32" t="str">
        <f t="shared" si="0"/>
        <v>LAURA TOMLINSON</v>
      </c>
      <c r="D32" t="s">
        <v>630</v>
      </c>
      <c r="E32" s="103">
        <v>31</v>
      </c>
      <c r="F32" t="s">
        <v>329</v>
      </c>
    </row>
    <row r="33" spans="1:6" x14ac:dyDescent="0.15">
      <c r="A33" t="s">
        <v>147</v>
      </c>
      <c r="B33" t="s">
        <v>148</v>
      </c>
      <c r="C33" t="str">
        <f t="shared" si="0"/>
        <v>LISA RICKARD</v>
      </c>
      <c r="D33" t="s">
        <v>630</v>
      </c>
      <c r="E33" s="103">
        <v>41</v>
      </c>
      <c r="F33" t="s">
        <v>327</v>
      </c>
    </row>
    <row r="34" spans="1:6" x14ac:dyDescent="0.15">
      <c r="A34" s="94" t="s">
        <v>624</v>
      </c>
      <c r="B34" s="94" t="s">
        <v>625</v>
      </c>
      <c r="C34" t="str">
        <f t="shared" ref="C34:C65" si="1">B34&amp;" "&amp;A34</f>
        <v>LUCAS HOFFMAN</v>
      </c>
      <c r="D34" t="s">
        <v>22</v>
      </c>
      <c r="E34" s="103">
        <v>28</v>
      </c>
      <c r="F34" t="s">
        <v>311</v>
      </c>
    </row>
    <row r="35" spans="1:6" x14ac:dyDescent="0.15">
      <c r="A35" s="94" t="s">
        <v>169</v>
      </c>
      <c r="B35" s="94" t="s">
        <v>170</v>
      </c>
      <c r="C35" t="str">
        <f t="shared" si="1"/>
        <v>MADELENE MCNEIL</v>
      </c>
      <c r="D35" t="s">
        <v>630</v>
      </c>
      <c r="E35" s="103">
        <v>29</v>
      </c>
      <c r="F35" t="s">
        <v>327</v>
      </c>
    </row>
    <row r="36" spans="1:6" x14ac:dyDescent="0.15">
      <c r="A36" s="94" t="s">
        <v>18</v>
      </c>
      <c r="B36" s="94" t="s">
        <v>55</v>
      </c>
      <c r="C36" t="str">
        <f t="shared" si="1"/>
        <v>MARGARET BOYLAN</v>
      </c>
      <c r="D36" t="s">
        <v>630</v>
      </c>
      <c r="E36" s="103">
        <v>67</v>
      </c>
      <c r="F36" t="s">
        <v>327</v>
      </c>
    </row>
    <row r="37" spans="1:6" x14ac:dyDescent="0.15">
      <c r="A37" t="s">
        <v>595</v>
      </c>
      <c r="B37" t="s">
        <v>590</v>
      </c>
      <c r="C37" t="str">
        <f t="shared" si="1"/>
        <v>MARK NOLAN</v>
      </c>
      <c r="D37" t="s">
        <v>22</v>
      </c>
      <c r="E37" s="103">
        <v>47</v>
      </c>
      <c r="F37" t="s">
        <v>235</v>
      </c>
    </row>
    <row r="38" spans="1:6" x14ac:dyDescent="0.15">
      <c r="A38" t="s">
        <v>589</v>
      </c>
      <c r="B38" t="s">
        <v>590</v>
      </c>
      <c r="C38" t="str">
        <f t="shared" si="1"/>
        <v>MARK REMINGTON</v>
      </c>
      <c r="D38" t="s">
        <v>22</v>
      </c>
      <c r="E38" s="103">
        <v>40</v>
      </c>
      <c r="F38" t="s">
        <v>235</v>
      </c>
    </row>
    <row r="39" spans="1:6" x14ac:dyDescent="0.15">
      <c r="A39" t="s">
        <v>593</v>
      </c>
      <c r="B39" t="s">
        <v>594</v>
      </c>
      <c r="C39" t="str">
        <f t="shared" si="1"/>
        <v>MARTIN SHEARS</v>
      </c>
      <c r="D39" t="s">
        <v>22</v>
      </c>
      <c r="E39" s="103">
        <v>49</v>
      </c>
      <c r="F39" t="s">
        <v>235</v>
      </c>
    </row>
    <row r="40" spans="1:6" x14ac:dyDescent="0.15">
      <c r="A40" s="94" t="s">
        <v>618</v>
      </c>
      <c r="B40" s="94" t="s">
        <v>588</v>
      </c>
      <c r="C40" t="str">
        <f t="shared" si="1"/>
        <v>MATTHEW HUGHSON</v>
      </c>
      <c r="D40" t="s">
        <v>22</v>
      </c>
      <c r="E40" s="103">
        <v>20</v>
      </c>
      <c r="F40" t="s">
        <v>311</v>
      </c>
    </row>
    <row r="41" spans="1:6" x14ac:dyDescent="0.15">
      <c r="A41" t="s">
        <v>587</v>
      </c>
      <c r="B41" t="s">
        <v>588</v>
      </c>
      <c r="C41" t="str">
        <f t="shared" si="1"/>
        <v>MATTHEW POMERY</v>
      </c>
      <c r="D41" t="s">
        <v>22</v>
      </c>
      <c r="E41" s="103">
        <v>28</v>
      </c>
      <c r="F41" t="s">
        <v>311</v>
      </c>
    </row>
    <row r="42" spans="1:6" x14ac:dyDescent="0.15">
      <c r="A42" s="94" t="s">
        <v>280</v>
      </c>
      <c r="B42" s="94" t="s">
        <v>60</v>
      </c>
      <c r="C42" t="str">
        <f t="shared" si="1"/>
        <v>MICHAEL CASE</v>
      </c>
      <c r="D42" t="s">
        <v>22</v>
      </c>
      <c r="E42" s="103">
        <v>43</v>
      </c>
      <c r="F42" t="s">
        <v>235</v>
      </c>
    </row>
    <row r="43" spans="1:6" ht="15" x14ac:dyDescent="0.2">
      <c r="A43" s="23" t="s">
        <v>177</v>
      </c>
      <c r="B43" s="23" t="s">
        <v>60</v>
      </c>
      <c r="C43" t="str">
        <f t="shared" si="1"/>
        <v>MICHAEL DAVIES</v>
      </c>
      <c r="D43" t="s">
        <v>22</v>
      </c>
      <c r="E43" s="103">
        <v>64</v>
      </c>
      <c r="F43" t="s">
        <v>235</v>
      </c>
    </row>
    <row r="44" spans="1:6" x14ac:dyDescent="0.15">
      <c r="A44" t="s">
        <v>239</v>
      </c>
      <c r="B44" t="s">
        <v>60</v>
      </c>
      <c r="C44" t="str">
        <f t="shared" si="1"/>
        <v>MICHAEL KEPKA</v>
      </c>
      <c r="D44" t="s">
        <v>22</v>
      </c>
      <c r="E44" s="103">
        <v>42</v>
      </c>
      <c r="F44" t="s">
        <v>235</v>
      </c>
    </row>
    <row r="45" spans="1:6" x14ac:dyDescent="0.15">
      <c r="A45" t="s">
        <v>20</v>
      </c>
      <c r="B45" t="s">
        <v>56</v>
      </c>
      <c r="C45" t="str">
        <f t="shared" si="1"/>
        <v>NADIA HENRIKS</v>
      </c>
      <c r="D45" t="s">
        <v>630</v>
      </c>
      <c r="E45" s="103">
        <v>48</v>
      </c>
      <c r="F45" t="s">
        <v>327</v>
      </c>
    </row>
    <row r="46" spans="1:6" x14ac:dyDescent="0.15">
      <c r="A46" s="94" t="s">
        <v>609</v>
      </c>
      <c r="B46" s="94" t="s">
        <v>610</v>
      </c>
      <c r="C46" t="str">
        <f t="shared" si="1"/>
        <v>OLIVER WARD</v>
      </c>
      <c r="D46" t="s">
        <v>22</v>
      </c>
      <c r="E46" s="103">
        <v>17</v>
      </c>
      <c r="F46" t="s">
        <v>235</v>
      </c>
    </row>
    <row r="47" spans="1:6" x14ac:dyDescent="0.15">
      <c r="A47" t="s">
        <v>143</v>
      </c>
      <c r="B47" t="s">
        <v>153</v>
      </c>
      <c r="C47" t="str">
        <f t="shared" si="1"/>
        <v>PAIGE CRANAGE</v>
      </c>
      <c r="D47" t="s">
        <v>630</v>
      </c>
      <c r="E47" s="103">
        <v>22</v>
      </c>
      <c r="F47" t="s">
        <v>327</v>
      </c>
    </row>
    <row r="48" spans="1:6" x14ac:dyDescent="0.15">
      <c r="A48" t="s">
        <v>601</v>
      </c>
      <c r="B48" t="s">
        <v>602</v>
      </c>
      <c r="C48" t="str">
        <f t="shared" si="1"/>
        <v>PETE FINLAY</v>
      </c>
      <c r="D48" t="s">
        <v>22</v>
      </c>
      <c r="E48" s="103">
        <v>26</v>
      </c>
      <c r="F48" t="s">
        <v>235</v>
      </c>
    </row>
    <row r="49" spans="1:6" x14ac:dyDescent="0.15">
      <c r="A49" t="s">
        <v>603</v>
      </c>
      <c r="B49" t="s">
        <v>604</v>
      </c>
      <c r="C49" t="str">
        <f t="shared" si="1"/>
        <v>PHILIP DEVERELL</v>
      </c>
      <c r="D49" t="s">
        <v>22</v>
      </c>
      <c r="E49" s="103">
        <v>51</v>
      </c>
      <c r="F49" t="s">
        <v>235</v>
      </c>
    </row>
    <row r="50" spans="1:6" x14ac:dyDescent="0.15">
      <c r="A50" t="s">
        <v>585</v>
      </c>
      <c r="B50" t="s">
        <v>586</v>
      </c>
      <c r="C50" t="str">
        <f t="shared" si="1"/>
        <v>RAYMOND FRIEDRICH</v>
      </c>
      <c r="D50" t="s">
        <v>22</v>
      </c>
      <c r="E50" s="103">
        <v>48</v>
      </c>
      <c r="F50" t="s">
        <v>235</v>
      </c>
    </row>
    <row r="51" spans="1:6" x14ac:dyDescent="0.15">
      <c r="A51" s="102" t="s">
        <v>233</v>
      </c>
      <c r="B51" s="102" t="s">
        <v>234</v>
      </c>
      <c r="C51" t="str">
        <f t="shared" si="1"/>
        <v>RUSSELL VAN HOUT</v>
      </c>
      <c r="D51" t="s">
        <v>22</v>
      </c>
      <c r="E51" s="103">
        <v>49</v>
      </c>
      <c r="F51" t="s">
        <v>235</v>
      </c>
    </row>
    <row r="52" spans="1:6" x14ac:dyDescent="0.15">
      <c r="A52" s="102" t="s">
        <v>626</v>
      </c>
      <c r="B52" s="102" t="s">
        <v>627</v>
      </c>
      <c r="C52" t="str">
        <f t="shared" si="1"/>
        <v>RYAN BOYD</v>
      </c>
      <c r="D52" t="s">
        <v>22</v>
      </c>
      <c r="E52" s="103">
        <v>23</v>
      </c>
      <c r="F52" t="s">
        <v>311</v>
      </c>
    </row>
    <row r="53" spans="1:6" x14ac:dyDescent="0.15">
      <c r="A53" t="s">
        <v>149</v>
      </c>
      <c r="B53" t="s">
        <v>150</v>
      </c>
      <c r="C53" t="str">
        <f t="shared" si="1"/>
        <v>SAM GERMEIN</v>
      </c>
      <c r="D53" t="s">
        <v>22</v>
      </c>
      <c r="E53" s="103">
        <v>45</v>
      </c>
      <c r="F53" t="s">
        <v>235</v>
      </c>
    </row>
    <row r="54" spans="1:6" x14ac:dyDescent="0.15">
      <c r="A54" t="s">
        <v>164</v>
      </c>
      <c r="B54" t="s">
        <v>150</v>
      </c>
      <c r="C54" t="str">
        <f t="shared" si="1"/>
        <v>SAM VENNING</v>
      </c>
      <c r="D54" t="s">
        <v>22</v>
      </c>
      <c r="E54" s="103">
        <v>36</v>
      </c>
      <c r="F54" t="s">
        <v>311</v>
      </c>
    </row>
    <row r="55" spans="1:6" x14ac:dyDescent="0.15">
      <c r="A55" t="s">
        <v>605</v>
      </c>
      <c r="B55" t="s">
        <v>606</v>
      </c>
      <c r="C55" t="str">
        <f t="shared" si="1"/>
        <v>THIEN VU</v>
      </c>
      <c r="D55" t="s">
        <v>22</v>
      </c>
      <c r="E55" s="103">
        <v>27</v>
      </c>
      <c r="F55" t="s">
        <v>311</v>
      </c>
    </row>
    <row r="56" spans="1:6" x14ac:dyDescent="0.15">
      <c r="A56" s="102" t="s">
        <v>628</v>
      </c>
      <c r="B56" s="102" t="s">
        <v>167</v>
      </c>
      <c r="C56" t="str">
        <f t="shared" si="1"/>
        <v>THOMAS ARAM</v>
      </c>
      <c r="D56" t="s">
        <v>22</v>
      </c>
      <c r="E56" s="103">
        <v>36</v>
      </c>
      <c r="F56" t="s">
        <v>311</v>
      </c>
    </row>
    <row r="57" spans="1:6" x14ac:dyDescent="0.15">
      <c r="A57" s="102" t="s">
        <v>629</v>
      </c>
      <c r="B57" s="102" t="s">
        <v>167</v>
      </c>
      <c r="C57" t="str">
        <f t="shared" si="1"/>
        <v>THOMAS BRINKLEY</v>
      </c>
      <c r="D57" t="s">
        <v>22</v>
      </c>
      <c r="E57" s="103">
        <v>15</v>
      </c>
      <c r="F57" t="s">
        <v>311</v>
      </c>
    </row>
    <row r="58" spans="1:6" x14ac:dyDescent="0.15">
      <c r="A58" t="s">
        <v>130</v>
      </c>
      <c r="B58" t="s">
        <v>270</v>
      </c>
      <c r="C58" t="str">
        <f t="shared" si="1"/>
        <v>TODD ROLTON</v>
      </c>
      <c r="D58" t="s">
        <v>22</v>
      </c>
      <c r="E58" s="103">
        <v>48</v>
      </c>
      <c r="F58" t="s">
        <v>235</v>
      </c>
    </row>
    <row r="59" spans="1:6" x14ac:dyDescent="0.15">
      <c r="A59" s="94" t="s">
        <v>613</v>
      </c>
      <c r="B59" s="94" t="s">
        <v>614</v>
      </c>
      <c r="C59" t="str">
        <f t="shared" si="1"/>
        <v>TOM PFITZNER</v>
      </c>
      <c r="D59" t="s">
        <v>22</v>
      </c>
      <c r="E59" s="103">
        <v>16</v>
      </c>
      <c r="F59" t="s">
        <v>235</v>
      </c>
    </row>
    <row r="60" spans="1:6" x14ac:dyDescent="0.15">
      <c r="A60" t="s">
        <v>583</v>
      </c>
      <c r="B60" t="s">
        <v>584</v>
      </c>
      <c r="C60" t="str">
        <f t="shared" si="1"/>
        <v>TOMOYUKI KANAMORI</v>
      </c>
      <c r="D60" t="s">
        <v>22</v>
      </c>
      <c r="E60" s="103">
        <v>20</v>
      </c>
      <c r="F60" t="s">
        <v>235</v>
      </c>
    </row>
    <row r="61" spans="1:6" x14ac:dyDescent="0.15">
      <c r="A61" t="s">
        <v>596</v>
      </c>
      <c r="B61" t="s">
        <v>600</v>
      </c>
      <c r="C61" t="str">
        <f t="shared" si="1"/>
        <v>TONY WOOD</v>
      </c>
      <c r="D61" t="s">
        <v>22</v>
      </c>
      <c r="E61" s="103">
        <v>29</v>
      </c>
      <c r="F61" t="s">
        <v>235</v>
      </c>
    </row>
    <row r="62" spans="1:6" x14ac:dyDescent="0.15">
      <c r="A62" t="s">
        <v>132</v>
      </c>
      <c r="B62" t="s">
        <v>133</v>
      </c>
      <c r="C62" t="str">
        <f t="shared" si="1"/>
        <v>TYSON COOPER</v>
      </c>
      <c r="D62" t="s">
        <v>22</v>
      </c>
      <c r="E62" s="103">
        <v>35</v>
      </c>
      <c r="F62" t="s">
        <v>235</v>
      </c>
    </row>
    <row r="63" spans="1:6" x14ac:dyDescent="0.15">
      <c r="A63" t="s">
        <v>41</v>
      </c>
      <c r="B63" t="s">
        <v>54</v>
      </c>
      <c r="C63" t="str">
        <f t="shared" si="1"/>
        <v>VICKI-LYNNE BIRKS</v>
      </c>
      <c r="D63" t="s">
        <v>630</v>
      </c>
      <c r="E63" s="103">
        <v>66</v>
      </c>
      <c r="F63" t="s">
        <v>327</v>
      </c>
    </row>
    <row r="64" spans="1:6" x14ac:dyDescent="0.15">
      <c r="A64" t="s">
        <v>48</v>
      </c>
      <c r="B64" t="s">
        <v>57</v>
      </c>
      <c r="C64" t="str">
        <f t="shared" si="1"/>
        <v>VIRGINIA RICHES</v>
      </c>
      <c r="D64" t="s">
        <v>630</v>
      </c>
      <c r="E64" s="103">
        <v>45</v>
      </c>
      <c r="F64" t="s">
        <v>329</v>
      </c>
    </row>
    <row r="65" spans="1:15" x14ac:dyDescent="0.15">
      <c r="A65" s="94" t="s">
        <v>265</v>
      </c>
      <c r="B65" s="94" t="s">
        <v>84</v>
      </c>
      <c r="C65" t="str">
        <f t="shared" si="1"/>
        <v>WILLIAM BROWN</v>
      </c>
      <c r="D65" t="s">
        <v>22</v>
      </c>
      <c r="E65" s="103">
        <v>17</v>
      </c>
      <c r="F65" t="s">
        <v>235</v>
      </c>
    </row>
    <row r="66" spans="1:15" x14ac:dyDescent="0.15">
      <c r="A66" t="s">
        <v>250</v>
      </c>
      <c r="B66" t="s">
        <v>251</v>
      </c>
      <c r="C66" t="str">
        <f t="shared" ref="C66:C97" si="2">B66&amp;" "&amp;A66</f>
        <v>ZANE ESPIE</v>
      </c>
      <c r="D66" t="s">
        <v>22</v>
      </c>
      <c r="E66" s="103">
        <v>20</v>
      </c>
      <c r="F66" t="s">
        <v>235</v>
      </c>
    </row>
    <row r="67" spans="1:15" x14ac:dyDescent="0.15">
      <c r="A67" s="54"/>
      <c r="B67" s="54"/>
      <c r="C67" t="str">
        <f t="shared" ref="C67:C92" si="3">B67&amp;" "&amp;A67</f>
        <v xml:space="preserve"> </v>
      </c>
    </row>
    <row r="68" spans="1:15" x14ac:dyDescent="0.15">
      <c r="A68" s="31"/>
      <c r="B68" s="54"/>
      <c r="C68" t="str">
        <f t="shared" si="3"/>
        <v xml:space="preserve"> </v>
      </c>
    </row>
    <row r="69" spans="1:15" x14ac:dyDescent="0.15">
      <c r="A69" s="31"/>
      <c r="B69" s="54"/>
      <c r="C69" t="str">
        <f t="shared" si="3"/>
        <v xml:space="preserve"> </v>
      </c>
    </row>
    <row r="70" spans="1:15" x14ac:dyDescent="0.15">
      <c r="A70" s="31"/>
      <c r="B70" s="54"/>
      <c r="C70" t="str">
        <f t="shared" si="3"/>
        <v xml:space="preserve"> </v>
      </c>
    </row>
    <row r="71" spans="1:15" x14ac:dyDescent="0.15">
      <c r="A71" s="31"/>
      <c r="B71" s="54"/>
      <c r="C71" t="str">
        <f t="shared" si="3"/>
        <v xml:space="preserve"> </v>
      </c>
      <c r="N71" s="96"/>
    </row>
    <row r="72" spans="1:15" x14ac:dyDescent="0.15">
      <c r="A72" s="31"/>
      <c r="B72" s="54"/>
      <c r="C72" t="str">
        <f t="shared" si="3"/>
        <v xml:space="preserve"> </v>
      </c>
      <c r="O72" s="54"/>
    </row>
    <row r="73" spans="1:15" x14ac:dyDescent="0.15">
      <c r="A73" s="31"/>
      <c r="B73" s="54"/>
      <c r="C73" t="str">
        <f t="shared" si="3"/>
        <v xml:space="preserve"> </v>
      </c>
    </row>
    <row r="74" spans="1:15" x14ac:dyDescent="0.15">
      <c r="A74" s="31"/>
      <c r="B74" s="54"/>
      <c r="C74" t="str">
        <f t="shared" si="3"/>
        <v xml:space="preserve"> </v>
      </c>
    </row>
    <row r="75" spans="1:15" x14ac:dyDescent="0.15">
      <c r="A75" s="31"/>
      <c r="B75" s="54"/>
      <c r="C75" t="str">
        <f t="shared" si="3"/>
        <v xml:space="preserve"> </v>
      </c>
    </row>
    <row r="76" spans="1:15" x14ac:dyDescent="0.15">
      <c r="A76" s="31"/>
      <c r="B76" s="54"/>
      <c r="C76" t="str">
        <f t="shared" si="3"/>
        <v xml:space="preserve"> </v>
      </c>
    </row>
    <row r="77" spans="1:15" x14ac:dyDescent="0.15">
      <c r="A77" s="31"/>
      <c r="B77" s="54"/>
      <c r="C77" t="str">
        <f t="shared" si="3"/>
        <v xml:space="preserve"> </v>
      </c>
    </row>
    <row r="78" spans="1:15" x14ac:dyDescent="0.15">
      <c r="A78" s="31"/>
      <c r="B78" s="54"/>
      <c r="C78" t="str">
        <f t="shared" si="3"/>
        <v xml:space="preserve"> </v>
      </c>
    </row>
    <row r="79" spans="1:15" x14ac:dyDescent="0.15">
      <c r="A79" s="31"/>
      <c r="B79" s="54"/>
      <c r="C79" t="str">
        <f t="shared" si="3"/>
        <v xml:space="preserve"> </v>
      </c>
    </row>
    <row r="80" spans="1:15" x14ac:dyDescent="0.15">
      <c r="A80" s="31"/>
      <c r="B80" s="54"/>
      <c r="C80" t="str">
        <f t="shared" si="3"/>
        <v xml:space="preserve"> </v>
      </c>
    </row>
    <row r="81" spans="1:15" x14ac:dyDescent="0.15">
      <c r="A81" s="31"/>
      <c r="B81" s="54"/>
      <c r="C81" t="str">
        <f t="shared" si="3"/>
        <v xml:space="preserve"> </v>
      </c>
      <c r="O81" s="54"/>
    </row>
    <row r="82" spans="1:15" x14ac:dyDescent="0.15">
      <c r="A82" s="31"/>
      <c r="B82" s="54"/>
      <c r="C82" t="str">
        <f t="shared" si="3"/>
        <v xml:space="preserve"> </v>
      </c>
    </row>
    <row r="83" spans="1:15" x14ac:dyDescent="0.15">
      <c r="A83" s="31"/>
      <c r="B83" s="54"/>
      <c r="C83" t="str">
        <f t="shared" si="3"/>
        <v xml:space="preserve"> </v>
      </c>
    </row>
    <row r="84" spans="1:15" x14ac:dyDescent="0.15">
      <c r="A84" s="31"/>
      <c r="B84" s="54"/>
      <c r="C84" t="str">
        <f t="shared" si="3"/>
        <v xml:space="preserve"> </v>
      </c>
    </row>
    <row r="85" spans="1:15" x14ac:dyDescent="0.15">
      <c r="A85" s="31"/>
      <c r="B85" s="54"/>
      <c r="C85" t="str">
        <f t="shared" si="3"/>
        <v xml:space="preserve"> </v>
      </c>
    </row>
    <row r="86" spans="1:15" x14ac:dyDescent="0.15">
      <c r="A86" s="31"/>
      <c r="B86" s="54"/>
      <c r="C86" t="str">
        <f t="shared" si="3"/>
        <v xml:space="preserve"> </v>
      </c>
    </row>
    <row r="87" spans="1:15" x14ac:dyDescent="0.15">
      <c r="A87" s="31"/>
      <c r="B87" s="54"/>
      <c r="C87" t="str">
        <f t="shared" si="3"/>
        <v xml:space="preserve"> </v>
      </c>
    </row>
    <row r="88" spans="1:15" x14ac:dyDescent="0.15">
      <c r="A88" s="31"/>
      <c r="B88" s="54"/>
      <c r="C88" t="str">
        <f t="shared" si="3"/>
        <v xml:space="preserve"> </v>
      </c>
    </row>
    <row r="89" spans="1:15" x14ac:dyDescent="0.15">
      <c r="A89" s="31"/>
      <c r="B89" s="54"/>
      <c r="C89" t="str">
        <f t="shared" si="3"/>
        <v xml:space="preserve"> </v>
      </c>
    </row>
    <row r="90" spans="1:15" x14ac:dyDescent="0.15">
      <c r="A90" s="31"/>
      <c r="B90" s="54"/>
      <c r="C90" t="str">
        <f t="shared" si="3"/>
        <v xml:space="preserve"> </v>
      </c>
    </row>
    <row r="91" spans="1:15" x14ac:dyDescent="0.15">
      <c r="A91" s="31"/>
      <c r="B91" s="54"/>
      <c r="C91" t="str">
        <f t="shared" si="3"/>
        <v xml:space="preserve"> </v>
      </c>
    </row>
    <row r="92" spans="1:15" x14ac:dyDescent="0.15">
      <c r="A92" s="31"/>
      <c r="B92" s="54"/>
      <c r="C92" t="str">
        <f t="shared" si="3"/>
        <v xml:space="preserve"> </v>
      </c>
    </row>
    <row r="93" spans="1:15" x14ac:dyDescent="0.15">
      <c r="A93" s="31"/>
      <c r="B93" s="54"/>
    </row>
    <row r="94" spans="1:15" x14ac:dyDescent="0.15">
      <c r="A94" s="31"/>
      <c r="B94" s="54"/>
    </row>
    <row r="95" spans="1:15" x14ac:dyDescent="0.15">
      <c r="A95" s="31"/>
      <c r="B95" s="54"/>
    </row>
    <row r="96" spans="1:15" x14ac:dyDescent="0.15">
      <c r="A96" s="31"/>
      <c r="B96" s="54"/>
    </row>
    <row r="97" spans="1:2" x14ac:dyDescent="0.15">
      <c r="A97" s="54"/>
      <c r="B97" s="54"/>
    </row>
    <row r="98" spans="1:2" x14ac:dyDescent="0.15">
      <c r="A98" s="54"/>
      <c r="B98" s="54"/>
    </row>
    <row r="99" spans="1:2" x14ac:dyDescent="0.15">
      <c r="A99" s="54"/>
      <c r="B99" s="54"/>
    </row>
    <row r="100" spans="1:2" x14ac:dyDescent="0.15">
      <c r="A100" s="54"/>
      <c r="B100" s="54"/>
    </row>
    <row r="101" spans="1:2" x14ac:dyDescent="0.15">
      <c r="A101" s="54"/>
      <c r="B101" s="54"/>
    </row>
    <row r="102" spans="1:2" x14ac:dyDescent="0.15">
      <c r="A102" s="54"/>
      <c r="B102" s="54"/>
    </row>
    <row r="103" spans="1:2" x14ac:dyDescent="0.15">
      <c r="A103" s="54"/>
      <c r="B103" s="54"/>
    </row>
    <row r="104" spans="1:2" x14ac:dyDescent="0.15">
      <c r="A104" s="54"/>
      <c r="B104" s="54"/>
    </row>
    <row r="105" spans="1:2" x14ac:dyDescent="0.15">
      <c r="A105" s="54"/>
      <c r="B105" s="54"/>
    </row>
    <row r="106" spans="1:2" x14ac:dyDescent="0.15">
      <c r="A106" s="54"/>
      <c r="B106" s="54"/>
    </row>
    <row r="107" spans="1:2" x14ac:dyDescent="0.15">
      <c r="A107" s="54"/>
      <c r="B107" s="54"/>
    </row>
    <row r="108" spans="1:2" x14ac:dyDescent="0.15">
      <c r="A108" s="54"/>
      <c r="B108" s="54"/>
    </row>
    <row r="109" spans="1:2" x14ac:dyDescent="0.15">
      <c r="A109" s="54"/>
      <c r="B109" s="54"/>
    </row>
    <row r="110" spans="1:2" x14ac:dyDescent="0.15">
      <c r="A110" s="54"/>
      <c r="B110" s="54"/>
    </row>
    <row r="111" spans="1:2" x14ac:dyDescent="0.15">
      <c r="A111" s="54"/>
      <c r="B111" s="54"/>
    </row>
    <row r="112" spans="1:2" x14ac:dyDescent="0.15">
      <c r="A112" s="54"/>
      <c r="B112" s="54"/>
    </row>
    <row r="113" spans="1:2" x14ac:dyDescent="0.15">
      <c r="A113" s="54"/>
      <c r="B113" s="54"/>
    </row>
    <row r="114" spans="1:2" x14ac:dyDescent="0.15">
      <c r="A114" s="54"/>
      <c r="B114" s="54"/>
    </row>
    <row r="115" spans="1:2" x14ac:dyDescent="0.15">
      <c r="A115" s="54"/>
      <c r="B115" s="54"/>
    </row>
    <row r="116" spans="1:2" x14ac:dyDescent="0.15">
      <c r="A116" s="54"/>
      <c r="B116" s="54"/>
    </row>
    <row r="117" spans="1:2" x14ac:dyDescent="0.15">
      <c r="A117" s="54"/>
      <c r="B117" s="54"/>
    </row>
    <row r="118" spans="1:2" x14ac:dyDescent="0.15">
      <c r="A118" s="54"/>
      <c r="B118" s="54"/>
    </row>
    <row r="119" spans="1:2" x14ac:dyDescent="0.15">
      <c r="A119" s="54"/>
      <c r="B119" s="54"/>
    </row>
    <row r="120" spans="1:2" x14ac:dyDescent="0.15">
      <c r="A120" s="54"/>
      <c r="B120" s="54"/>
    </row>
    <row r="121" spans="1:2" x14ac:dyDescent="0.15">
      <c r="A121" s="54"/>
      <c r="B121" s="54"/>
    </row>
    <row r="122" spans="1:2" x14ac:dyDescent="0.15">
      <c r="A122" s="54"/>
      <c r="B122" s="54"/>
    </row>
    <row r="123" spans="1:2" x14ac:dyDescent="0.15">
      <c r="A123" s="54"/>
      <c r="B123" s="54"/>
    </row>
    <row r="124" spans="1:2" x14ac:dyDescent="0.15">
      <c r="A124" s="54"/>
      <c r="B124" s="54"/>
    </row>
    <row r="125" spans="1:2" x14ac:dyDescent="0.15">
      <c r="A125" s="54"/>
      <c r="B125" s="54"/>
    </row>
    <row r="126" spans="1:2" x14ac:dyDescent="0.15">
      <c r="A126" s="54"/>
      <c r="B126" s="54"/>
    </row>
    <row r="127" spans="1:2" x14ac:dyDescent="0.15">
      <c r="A127" s="54"/>
      <c r="B127" s="54"/>
    </row>
    <row r="128" spans="1:2" x14ac:dyDescent="0.15">
      <c r="A128" s="54"/>
      <c r="B128" s="54"/>
    </row>
    <row r="129" spans="1:2" x14ac:dyDescent="0.15">
      <c r="A129" s="54"/>
      <c r="B129" s="54"/>
    </row>
    <row r="130" spans="1:2" x14ac:dyDescent="0.15">
      <c r="A130" s="54"/>
      <c r="B130" s="54"/>
    </row>
    <row r="131" spans="1:2" x14ac:dyDescent="0.15">
      <c r="A131" s="54"/>
      <c r="B131" s="54"/>
    </row>
    <row r="132" spans="1:2" x14ac:dyDescent="0.15">
      <c r="A132" s="54"/>
      <c r="B132" s="54"/>
    </row>
    <row r="133" spans="1:2" x14ac:dyDescent="0.15">
      <c r="A133" s="54"/>
      <c r="B133" s="54"/>
    </row>
    <row r="134" spans="1:2" x14ac:dyDescent="0.15">
      <c r="A134" s="54"/>
      <c r="B134" s="54"/>
    </row>
    <row r="135" spans="1:2" x14ac:dyDescent="0.15">
      <c r="A135" s="54"/>
      <c r="B135" s="54"/>
    </row>
    <row r="136" spans="1:2" x14ac:dyDescent="0.15">
      <c r="A136" s="54"/>
      <c r="B136" s="54"/>
    </row>
    <row r="137" spans="1:2" x14ac:dyDescent="0.15">
      <c r="A137" s="54"/>
      <c r="B137" s="54"/>
    </row>
    <row r="138" spans="1:2" x14ac:dyDescent="0.15">
      <c r="A138" s="54"/>
      <c r="B138" s="54"/>
    </row>
    <row r="139" spans="1:2" x14ac:dyDescent="0.15">
      <c r="A139" s="54"/>
      <c r="B139" s="54"/>
    </row>
    <row r="140" spans="1:2" x14ac:dyDescent="0.15">
      <c r="A140" s="54"/>
      <c r="B140" s="54"/>
    </row>
    <row r="141" spans="1:2" x14ac:dyDescent="0.15">
      <c r="A141" s="54"/>
      <c r="B141" s="54"/>
    </row>
    <row r="142" spans="1:2" x14ac:dyDescent="0.15">
      <c r="A142" s="54"/>
      <c r="B142" s="54"/>
    </row>
    <row r="143" spans="1:2" x14ac:dyDescent="0.15">
      <c r="A143" s="54"/>
      <c r="B143" s="54"/>
    </row>
    <row r="144" spans="1:2" x14ac:dyDescent="0.15">
      <c r="A144" s="54"/>
      <c r="B144" s="54"/>
    </row>
    <row r="145" spans="1:2" x14ac:dyDescent="0.15">
      <c r="A145" s="54"/>
      <c r="B145" s="54"/>
    </row>
    <row r="146" spans="1:2" x14ac:dyDescent="0.15">
      <c r="A146" s="54"/>
      <c r="B146" s="54"/>
    </row>
    <row r="147" spans="1:2" x14ac:dyDescent="0.15">
      <c r="A147" s="54"/>
      <c r="B147" s="54"/>
    </row>
    <row r="148" spans="1:2" x14ac:dyDescent="0.15">
      <c r="A148" s="54"/>
      <c r="B148" s="54"/>
    </row>
    <row r="149" spans="1:2" x14ac:dyDescent="0.15">
      <c r="A149" s="54"/>
      <c r="B149" s="54"/>
    </row>
    <row r="150" spans="1:2" x14ac:dyDescent="0.15">
      <c r="A150" s="54"/>
      <c r="B150" s="54"/>
    </row>
    <row r="151" spans="1:2" x14ac:dyDescent="0.15">
      <c r="A151" s="54"/>
      <c r="B151" s="54"/>
    </row>
    <row r="152" spans="1:2" x14ac:dyDescent="0.15">
      <c r="A152" s="54"/>
      <c r="B152" s="54"/>
    </row>
    <row r="153" spans="1:2" x14ac:dyDescent="0.15">
      <c r="A153" s="54"/>
      <c r="B153" s="54"/>
    </row>
    <row r="154" spans="1:2" x14ac:dyDescent="0.15">
      <c r="A154" s="54"/>
      <c r="B154" s="54"/>
    </row>
    <row r="155" spans="1:2" x14ac:dyDescent="0.15">
      <c r="A155" s="54"/>
      <c r="B155" s="54"/>
    </row>
    <row r="156" spans="1:2" x14ac:dyDescent="0.15">
      <c r="A156" s="54"/>
      <c r="B156" s="54"/>
    </row>
    <row r="157" spans="1:2" x14ac:dyDescent="0.15">
      <c r="A157" s="54"/>
      <c r="B157" s="54"/>
    </row>
    <row r="158" spans="1:2" x14ac:dyDescent="0.15">
      <c r="A158" s="54"/>
      <c r="B158" s="54"/>
    </row>
    <row r="159" spans="1:2" x14ac:dyDescent="0.15">
      <c r="A159" s="54"/>
      <c r="B159" s="54"/>
    </row>
    <row r="160" spans="1:2" x14ac:dyDescent="0.15">
      <c r="A160" s="54"/>
      <c r="B160" s="54"/>
    </row>
    <row r="161" spans="1:2" x14ac:dyDescent="0.15">
      <c r="A161" s="54"/>
      <c r="B161" s="54"/>
    </row>
  </sheetData>
  <sortState xmlns:xlrd2="http://schemas.microsoft.com/office/spreadsheetml/2017/richdata2" ref="A2:F66">
    <sortCondition ref="C2:C66"/>
  </sortState>
  <pageMargins left="0.7" right="0.7" top="0.75" bottom="0.75" header="0.3" footer="0.3"/>
  <pageSetup paperSize="9" orientation="portrait" horizontalDpi="0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83"/>
  <sheetViews>
    <sheetView workbookViewId="0">
      <selection activeCell="G80" sqref="G80"/>
    </sheetView>
  </sheetViews>
  <sheetFormatPr baseColWidth="10" defaultColWidth="9.1640625" defaultRowHeight="13" x14ac:dyDescent="0.15"/>
  <cols>
    <col min="1" max="1" width="9.1640625" style="6"/>
    <col min="2" max="2" width="17" style="4" customWidth="1"/>
    <col min="3" max="3" width="14.33203125" style="4" customWidth="1"/>
    <col min="4" max="4" width="12.5" style="4" customWidth="1"/>
    <col min="5" max="5" width="9.1640625" style="4" customWidth="1"/>
    <col min="6" max="6" width="9.1640625" style="5"/>
    <col min="7" max="7" width="17" style="4" customWidth="1"/>
    <col min="8" max="8" width="14.33203125" style="4" customWidth="1"/>
    <col min="9" max="16384" width="9.1640625" style="5"/>
  </cols>
  <sheetData>
    <row r="1" spans="1:8" x14ac:dyDescent="0.15">
      <c r="A1" s="3" t="s">
        <v>25</v>
      </c>
      <c r="D1" s="4" t="s">
        <v>37</v>
      </c>
    </row>
    <row r="2" spans="1:8" x14ac:dyDescent="0.15">
      <c r="A2" s="6" t="s">
        <v>85</v>
      </c>
      <c r="B2" s="4" t="s">
        <v>26</v>
      </c>
      <c r="C2" s="4" t="s">
        <v>27</v>
      </c>
      <c r="D2" s="4" t="s">
        <v>46</v>
      </c>
      <c r="E2" s="4" t="s">
        <v>47</v>
      </c>
      <c r="G2" s="4" t="s">
        <v>86</v>
      </c>
      <c r="H2" s="4" t="s">
        <v>87</v>
      </c>
    </row>
    <row r="3" spans="1:8" x14ac:dyDescent="0.15">
      <c r="A3" s="6">
        <v>14</v>
      </c>
      <c r="B3" s="4">
        <v>1.9039351851851852E-2</v>
      </c>
      <c r="C3" s="4">
        <v>2.0104166666666666E-2</v>
      </c>
      <c r="G3" s="4" t="s">
        <v>88</v>
      </c>
      <c r="H3" s="4" t="s">
        <v>89</v>
      </c>
    </row>
    <row r="4" spans="1:8" x14ac:dyDescent="0.15">
      <c r="A4" s="6">
        <v>15</v>
      </c>
      <c r="B4" s="4">
        <v>1.894675925925926E-2</v>
      </c>
      <c r="C4" s="4">
        <v>1.9924809135083495E-2</v>
      </c>
      <c r="D4" s="4">
        <v>2.0534609957256499E-2</v>
      </c>
      <c r="E4" s="4">
        <v>2.1726533767004067E-2</v>
      </c>
      <c r="G4" s="4" t="s">
        <v>88</v>
      </c>
      <c r="H4" s="4" t="s">
        <v>89</v>
      </c>
    </row>
    <row r="5" spans="1:8" x14ac:dyDescent="0.15">
      <c r="A5" s="6">
        <v>16</v>
      </c>
      <c r="B5" s="4">
        <v>1.8621796231956284E-2</v>
      </c>
      <c r="C5" s="4">
        <v>1.975589017032264E-2</v>
      </c>
      <c r="D5" s="4">
        <v>2.0305930238513716E-2</v>
      </c>
      <c r="E5" s="4">
        <v>2.154866281570024E-2</v>
      </c>
      <c r="G5" s="4" t="s">
        <v>88</v>
      </c>
      <c r="H5" s="4" t="s">
        <v>89</v>
      </c>
    </row>
    <row r="6" spans="1:8" x14ac:dyDescent="0.15">
      <c r="A6" s="7">
        <v>17</v>
      </c>
      <c r="B6" s="4">
        <v>1.8413300125359286E-2</v>
      </c>
      <c r="C6" s="4">
        <v>1.9601928520259455E-2</v>
      </c>
      <c r="D6" s="4">
        <v>2.0082468415036657E-2</v>
      </c>
      <c r="E6" s="4">
        <v>2.138610266356096E-2</v>
      </c>
      <c r="G6" s="4" t="s">
        <v>88</v>
      </c>
      <c r="H6" s="4" t="s">
        <v>89</v>
      </c>
    </row>
    <row r="7" spans="1:8" x14ac:dyDescent="0.15">
      <c r="A7" s="7">
        <v>18</v>
      </c>
      <c r="B7" s="4">
        <v>1.8223387752218358E-2</v>
      </c>
      <c r="C7" s="4">
        <v>1.9461564429012347E-2</v>
      </c>
      <c r="D7" s="4">
        <v>1.9878523393132709E-2</v>
      </c>
      <c r="E7" s="4">
        <v>2.1237461419753086E-2</v>
      </c>
      <c r="G7" s="4" t="s">
        <v>88</v>
      </c>
      <c r="H7" s="4" t="s">
        <v>89</v>
      </c>
    </row>
    <row r="8" spans="1:8" x14ac:dyDescent="0.15">
      <c r="A8" s="7">
        <v>19</v>
      </c>
      <c r="B8" s="4">
        <v>1.8050369682219305E-2</v>
      </c>
      <c r="C8" s="4">
        <v>1.9333561754870748E-2</v>
      </c>
      <c r="D8" s="4">
        <v>1.9692320918113404E-2</v>
      </c>
      <c r="E8" s="4">
        <v>2.1101473728973759E-2</v>
      </c>
      <c r="G8" s="4" t="s">
        <v>90</v>
      </c>
      <c r="H8" s="4" t="s">
        <v>91</v>
      </c>
    </row>
    <row r="9" spans="1:8" x14ac:dyDescent="0.15">
      <c r="A9" s="7">
        <v>20</v>
      </c>
      <c r="B9" s="4">
        <v>1.804629464363906E-2</v>
      </c>
      <c r="C9" s="4">
        <v>1.9329173251784331E-2</v>
      </c>
      <c r="D9" s="4">
        <v>1.9683543911940566E-2</v>
      </c>
      <c r="E9" s="4">
        <v>2.1092021568479932E-2</v>
      </c>
      <c r="G9" s="4" t="s">
        <v>90</v>
      </c>
      <c r="H9" s="4" t="s">
        <v>91</v>
      </c>
    </row>
    <row r="10" spans="1:8" x14ac:dyDescent="0.15">
      <c r="A10" s="7">
        <v>21</v>
      </c>
      <c r="B10" s="4">
        <v>1.804629464363906E-2</v>
      </c>
      <c r="C10" s="4">
        <v>1.9329173251784331E-2</v>
      </c>
      <c r="D10" s="4">
        <v>1.9683543911940566E-2</v>
      </c>
      <c r="E10" s="4">
        <v>2.1092021568479932E-2</v>
      </c>
      <c r="G10" s="4" t="s">
        <v>90</v>
      </c>
      <c r="H10" s="4" t="s">
        <v>91</v>
      </c>
    </row>
    <row r="11" spans="1:8" x14ac:dyDescent="0.15">
      <c r="A11" s="7">
        <v>22</v>
      </c>
      <c r="B11" s="4">
        <v>1.804629464363906E-2</v>
      </c>
      <c r="C11" s="4">
        <v>1.9329173251784331E-2</v>
      </c>
      <c r="D11" s="4">
        <v>1.9683543911940566E-2</v>
      </c>
      <c r="E11" s="4">
        <v>2.1092021568479932E-2</v>
      </c>
      <c r="G11" s="4" t="s">
        <v>90</v>
      </c>
      <c r="H11" s="4" t="s">
        <v>91</v>
      </c>
    </row>
    <row r="12" spans="1:8" x14ac:dyDescent="0.15">
      <c r="A12" s="7">
        <v>23</v>
      </c>
      <c r="B12" s="4">
        <v>1.804629464363906E-2</v>
      </c>
      <c r="C12" s="4">
        <v>1.9329173251784331E-2</v>
      </c>
      <c r="D12" s="4">
        <v>1.9683543911940566E-2</v>
      </c>
      <c r="E12" s="4">
        <v>2.1092021568479932E-2</v>
      </c>
      <c r="G12" s="4" t="s">
        <v>92</v>
      </c>
      <c r="H12" s="4" t="s">
        <v>93</v>
      </c>
    </row>
    <row r="13" spans="1:8" x14ac:dyDescent="0.15">
      <c r="A13" s="7">
        <v>24</v>
      </c>
      <c r="B13" s="4">
        <v>1.804629464363906E-2</v>
      </c>
      <c r="C13" s="4">
        <v>1.9329173251784331E-2</v>
      </c>
      <c r="D13" s="4">
        <v>1.9683543911940566E-2</v>
      </c>
      <c r="E13" s="4">
        <v>2.1092021568479932E-2</v>
      </c>
      <c r="G13" s="4" t="s">
        <v>92</v>
      </c>
      <c r="H13" s="4" t="s">
        <v>93</v>
      </c>
    </row>
    <row r="14" spans="1:8" x14ac:dyDescent="0.15">
      <c r="A14" s="7">
        <v>25</v>
      </c>
      <c r="B14" s="4">
        <v>1.804629464363906E-2</v>
      </c>
      <c r="C14" s="4">
        <v>1.9329173251784331E-2</v>
      </c>
      <c r="D14" s="4">
        <v>1.9683543911940566E-2</v>
      </c>
      <c r="E14" s="4">
        <v>2.1092021568479932E-2</v>
      </c>
      <c r="G14" s="4" t="s">
        <v>92</v>
      </c>
      <c r="H14" s="4" t="s">
        <v>93</v>
      </c>
    </row>
    <row r="15" spans="1:8" x14ac:dyDescent="0.15">
      <c r="A15" s="7">
        <v>26</v>
      </c>
      <c r="B15" s="4">
        <v>1.804629464363906E-2</v>
      </c>
      <c r="C15" s="4">
        <v>1.9329173251784331E-2</v>
      </c>
      <c r="D15" s="4">
        <v>1.9683543911940566E-2</v>
      </c>
      <c r="E15" s="4">
        <v>2.1092021568479932E-2</v>
      </c>
      <c r="G15" s="4" t="s">
        <v>92</v>
      </c>
      <c r="H15" s="4" t="s">
        <v>93</v>
      </c>
    </row>
    <row r="16" spans="1:8" x14ac:dyDescent="0.15">
      <c r="A16" s="7">
        <v>27</v>
      </c>
      <c r="B16" s="4">
        <v>1.804629464363906E-2</v>
      </c>
      <c r="C16" s="4">
        <v>1.9329173251784331E-2</v>
      </c>
      <c r="D16" s="4">
        <v>1.9683543911940566E-2</v>
      </c>
      <c r="E16" s="4">
        <v>2.1092021568479932E-2</v>
      </c>
      <c r="G16" s="4" t="s">
        <v>92</v>
      </c>
      <c r="H16" s="4" t="s">
        <v>93</v>
      </c>
    </row>
    <row r="17" spans="1:8" x14ac:dyDescent="0.15">
      <c r="A17" s="7">
        <v>28</v>
      </c>
      <c r="B17" s="4">
        <v>1.804629464363906E-2</v>
      </c>
      <c r="C17" s="4">
        <v>1.9398473020302849E-2</v>
      </c>
      <c r="D17" s="4">
        <v>1.9683543911940566E-2</v>
      </c>
      <c r="E17" s="4">
        <v>2.1167831753665118E-2</v>
      </c>
      <c r="G17" s="4" t="s">
        <v>92</v>
      </c>
      <c r="H17" s="4" t="s">
        <v>93</v>
      </c>
    </row>
    <row r="18" spans="1:8" x14ac:dyDescent="0.15">
      <c r="A18" s="7">
        <v>29</v>
      </c>
      <c r="B18" s="4">
        <v>1.804629464363906E-2</v>
      </c>
      <c r="C18" s="4">
        <v>1.9467772788821367E-2</v>
      </c>
      <c r="D18" s="4">
        <v>1.9683543911940566E-2</v>
      </c>
      <c r="E18" s="4">
        <v>2.1243641938850304E-2</v>
      </c>
      <c r="G18" s="4" t="s">
        <v>92</v>
      </c>
      <c r="H18" s="4" t="s">
        <v>93</v>
      </c>
    </row>
    <row r="19" spans="1:8" x14ac:dyDescent="0.15">
      <c r="A19" s="6">
        <v>30</v>
      </c>
      <c r="B19" s="4">
        <v>1.8217547248987255E-2</v>
      </c>
      <c r="C19" s="4">
        <v>1.9595253163097986E-2</v>
      </c>
      <c r="D19" s="4">
        <v>1.9863126339699059E-2</v>
      </c>
      <c r="E19" s="4">
        <v>2.137378819637345E-2</v>
      </c>
      <c r="G19" s="4" t="s">
        <v>94</v>
      </c>
      <c r="H19" s="4" t="s">
        <v>95</v>
      </c>
    </row>
    <row r="20" spans="1:8" x14ac:dyDescent="0.15">
      <c r="A20" s="6">
        <v>31</v>
      </c>
      <c r="B20" s="4">
        <v>1.8377306474247672E-2</v>
      </c>
      <c r="C20" s="4">
        <v>1.9721519429976846E-2</v>
      </c>
      <c r="D20" s="4">
        <v>2.003516009837962E-2</v>
      </c>
      <c r="E20" s="4">
        <v>2.1507771817129623E-2</v>
      </c>
      <c r="G20" s="4" t="s">
        <v>94</v>
      </c>
      <c r="H20" s="4" t="s">
        <v>95</v>
      </c>
    </row>
    <row r="21" spans="1:8" x14ac:dyDescent="0.15">
      <c r="A21" s="6">
        <v>32</v>
      </c>
      <c r="B21" s="4">
        <v>1.8522912591628079E-2</v>
      </c>
      <c r="C21" s="4">
        <v>1.9843290846836413E-2</v>
      </c>
      <c r="D21" s="4">
        <v>2.0192352334104931E-2</v>
      </c>
      <c r="E21" s="4">
        <v>2.1637940007716044E-2</v>
      </c>
      <c r="G21" s="4" t="s">
        <v>94</v>
      </c>
      <c r="H21" s="4" t="s">
        <v>95</v>
      </c>
    </row>
    <row r="22" spans="1:8" x14ac:dyDescent="0.15">
      <c r="A22" s="6">
        <v>33</v>
      </c>
      <c r="B22" s="4">
        <v>1.8655652247299377E-2</v>
      </c>
      <c r="C22" s="4">
        <v>1.9966478105709874E-2</v>
      </c>
      <c r="D22" s="4">
        <v>2.0336052276234563E-2</v>
      </c>
      <c r="E22" s="4">
        <v>2.1769812885802466E-2</v>
      </c>
      <c r="G22" s="4" t="s">
        <v>94</v>
      </c>
      <c r="H22" s="4" t="s">
        <v>95</v>
      </c>
    </row>
    <row r="23" spans="1:8" x14ac:dyDescent="0.15">
      <c r="A23" s="6">
        <v>34</v>
      </c>
      <c r="B23" s="4">
        <v>1.8776695119598761E-2</v>
      </c>
      <c r="C23" s="4">
        <v>2.0085691550925922E-2</v>
      </c>
      <c r="D23" s="4">
        <v>2.0467486496913573E-2</v>
      </c>
      <c r="E23" s="4">
        <v>2.1897974537037034E-2</v>
      </c>
      <c r="G23" s="4" t="s">
        <v>94</v>
      </c>
      <c r="H23" s="4" t="s">
        <v>95</v>
      </c>
    </row>
    <row r="24" spans="1:8" x14ac:dyDescent="0.15">
      <c r="A24" s="6">
        <v>35</v>
      </c>
      <c r="B24" s="4">
        <v>1.8887104552469131E-2</v>
      </c>
      <c r="C24" s="4">
        <v>2.0201292438271602E-2</v>
      </c>
      <c r="D24" s="4">
        <v>2.0587770061728392E-2</v>
      </c>
      <c r="E24" s="4">
        <v>2.2022762345679011E-2</v>
      </c>
      <c r="G24" s="4" t="s">
        <v>96</v>
      </c>
      <c r="H24" s="4" t="s">
        <v>97</v>
      </c>
    </row>
    <row r="25" spans="1:8" x14ac:dyDescent="0.15">
      <c r="A25" s="6">
        <v>36</v>
      </c>
      <c r="B25" s="4">
        <v>1.8987847222222222E-2</v>
      </c>
      <c r="C25" s="4">
        <v>2.0313609182098766E-2</v>
      </c>
      <c r="D25" s="4">
        <v>2.0697916666666663E-2</v>
      </c>
      <c r="E25" s="4">
        <v>2.214448302469136E-2</v>
      </c>
      <c r="G25" s="4" t="s">
        <v>96</v>
      </c>
      <c r="H25" s="4" t="s">
        <v>97</v>
      </c>
    </row>
    <row r="26" spans="1:8" x14ac:dyDescent="0.15">
      <c r="A26" s="6">
        <v>37</v>
      </c>
      <c r="B26" s="4">
        <v>1.9088589891975306E-2</v>
      </c>
      <c r="C26" s="4">
        <v>2.0426239390432099E-2</v>
      </c>
      <c r="D26" s="4">
        <v>2.0808063271604935E-2</v>
      </c>
      <c r="E26" s="4">
        <v>2.226687885802469E-2</v>
      </c>
      <c r="G26" s="4" t="s">
        <v>96</v>
      </c>
      <c r="H26" s="4" t="s">
        <v>97</v>
      </c>
    </row>
    <row r="27" spans="1:8" x14ac:dyDescent="0.15">
      <c r="A27" s="6">
        <v>38</v>
      </c>
      <c r="B27" s="4">
        <v>1.9189332561728393E-2</v>
      </c>
      <c r="C27" s="4">
        <v>2.0538869598765434E-2</v>
      </c>
      <c r="D27" s="4">
        <v>2.0918209876543206E-2</v>
      </c>
      <c r="E27" s="4">
        <v>2.2389274691358027E-2</v>
      </c>
      <c r="G27" s="4" t="s">
        <v>96</v>
      </c>
      <c r="H27" s="4" t="s">
        <v>97</v>
      </c>
    </row>
    <row r="28" spans="1:8" x14ac:dyDescent="0.15">
      <c r="A28" s="6">
        <v>39</v>
      </c>
      <c r="B28" s="4">
        <v>1.9289761766975309E-2</v>
      </c>
      <c r="C28" s="4">
        <v>2.0651499807098763E-2</v>
      </c>
      <c r="D28" s="4">
        <v>2.1027681327160493E-2</v>
      </c>
      <c r="E28" s="4">
        <v>2.2511670524691354E-2</v>
      </c>
      <c r="G28" s="4" t="s">
        <v>96</v>
      </c>
      <c r="H28" s="4" t="s">
        <v>97</v>
      </c>
    </row>
    <row r="29" spans="1:8" x14ac:dyDescent="0.15">
      <c r="A29" s="6">
        <v>40</v>
      </c>
      <c r="B29" s="4">
        <v>1.9390504436728396E-2</v>
      </c>
      <c r="C29" s="4">
        <v>2.0769603587962964E-2</v>
      </c>
      <c r="D29" s="4">
        <v>2.1137827932098764E-2</v>
      </c>
      <c r="E29" s="4">
        <v>2.2639178240740743E-2</v>
      </c>
      <c r="G29" s="4" t="s">
        <v>98</v>
      </c>
      <c r="H29" s="4" t="s">
        <v>99</v>
      </c>
    </row>
    <row r="30" spans="1:8" x14ac:dyDescent="0.15">
      <c r="A30" s="6">
        <v>41</v>
      </c>
      <c r="B30" s="4">
        <v>1.949703414351852E-2</v>
      </c>
      <c r="C30" s="4">
        <v>2.0887707368827162E-2</v>
      </c>
      <c r="D30" s="4">
        <v>2.1253761574074076E-2</v>
      </c>
      <c r="E30" s="4">
        <v>2.2766685956790125E-2</v>
      </c>
      <c r="G30" s="4" t="s">
        <v>98</v>
      </c>
      <c r="H30" s="4" t="s">
        <v>99</v>
      </c>
    </row>
    <row r="31" spans="1:8" x14ac:dyDescent="0.15">
      <c r="A31" s="6">
        <v>42</v>
      </c>
      <c r="B31" s="4">
        <v>1.9603563850308644E-2</v>
      </c>
      <c r="C31" s="4">
        <v>2.100096450617284E-2</v>
      </c>
      <c r="D31" s="4">
        <v>2.1369695216049384E-2</v>
      </c>
      <c r="E31" s="4">
        <v>2.2890432098765432E-2</v>
      </c>
      <c r="G31" s="4" t="s">
        <v>98</v>
      </c>
      <c r="H31" s="4" t="s">
        <v>99</v>
      </c>
    </row>
    <row r="32" spans="1:8" x14ac:dyDescent="0.15">
      <c r="A32" s="6">
        <v>43</v>
      </c>
      <c r="B32" s="4">
        <v>1.9704619984567899E-2</v>
      </c>
      <c r="C32" s="4">
        <v>2.1119068287037038E-2</v>
      </c>
      <c r="D32" s="4">
        <v>2.1480516975308638E-2</v>
      </c>
      <c r="E32" s="4">
        <v>2.3017939814814814E-2</v>
      </c>
      <c r="G32" s="4" t="s">
        <v>98</v>
      </c>
      <c r="H32" s="4" t="s">
        <v>99</v>
      </c>
    </row>
    <row r="33" spans="1:8" x14ac:dyDescent="0.15">
      <c r="A33" s="6">
        <v>44</v>
      </c>
      <c r="B33" s="4">
        <v>1.9810836226851855E-2</v>
      </c>
      <c r="C33" s="4">
        <v>2.1232011959876541E-2</v>
      </c>
      <c r="D33" s="4">
        <v>2.1595775462962964E-2</v>
      </c>
      <c r="E33" s="4">
        <v>2.3141010802469133E-2</v>
      </c>
      <c r="G33" s="4" t="s">
        <v>98</v>
      </c>
      <c r="H33" s="4" t="s">
        <v>99</v>
      </c>
    </row>
    <row r="34" spans="1:8" x14ac:dyDescent="0.15">
      <c r="A34" s="6">
        <v>45</v>
      </c>
      <c r="B34" s="4">
        <v>1.9917365933641976E-2</v>
      </c>
      <c r="C34" s="4">
        <v>2.1344642168209877E-2</v>
      </c>
      <c r="D34" s="4">
        <v>2.1711709104938273E-2</v>
      </c>
      <c r="E34" s="4">
        <v>2.326340663580247E-2</v>
      </c>
      <c r="G34" s="4" t="s">
        <v>100</v>
      </c>
      <c r="H34" s="4" t="s">
        <v>101</v>
      </c>
    </row>
    <row r="35" spans="1:8" x14ac:dyDescent="0.15">
      <c r="A35" s="6">
        <v>46</v>
      </c>
      <c r="B35" s="4">
        <v>2.0018422067901234E-2</v>
      </c>
      <c r="C35" s="4">
        <v>2.1457585841049384E-2</v>
      </c>
      <c r="D35" s="4">
        <v>2.1822530864197529E-2</v>
      </c>
      <c r="E35" s="4">
        <v>2.3386477623456792E-2</v>
      </c>
      <c r="G35" s="4" t="s">
        <v>100</v>
      </c>
      <c r="H35" s="4" t="s">
        <v>101</v>
      </c>
    </row>
    <row r="36" spans="1:8" x14ac:dyDescent="0.15">
      <c r="A36" s="6">
        <v>47</v>
      </c>
      <c r="B36" s="4">
        <v>2.0124638310185183E-2</v>
      </c>
      <c r="C36" s="4">
        <v>2.1570529513888888E-2</v>
      </c>
      <c r="D36" s="4">
        <v>2.1937789351851849E-2</v>
      </c>
      <c r="E36" s="4">
        <v>2.3509548611111108E-2</v>
      </c>
      <c r="G36" s="4" t="s">
        <v>100</v>
      </c>
      <c r="H36" s="4" t="s">
        <v>101</v>
      </c>
    </row>
    <row r="37" spans="1:8" x14ac:dyDescent="0.15">
      <c r="A37" s="6">
        <v>48</v>
      </c>
      <c r="B37" s="4">
        <v>2.0231168016975311E-2</v>
      </c>
      <c r="C37" s="4">
        <v>2.1683473186728395E-2</v>
      </c>
      <c r="D37" s="4">
        <v>2.2053722993827164E-2</v>
      </c>
      <c r="E37" s="4">
        <v>2.3632619598765434E-2</v>
      </c>
      <c r="G37" s="4" t="s">
        <v>100</v>
      </c>
      <c r="H37" s="4" t="s">
        <v>101</v>
      </c>
    </row>
    <row r="38" spans="1:8" x14ac:dyDescent="0.15">
      <c r="A38" s="6">
        <v>49</v>
      </c>
      <c r="B38" s="4">
        <v>2.0343171296296297E-2</v>
      </c>
      <c r="C38" s="4">
        <v>2.1801890432098764E-2</v>
      </c>
      <c r="D38" s="4">
        <v>2.2174768518518517E-2</v>
      </c>
      <c r="E38" s="4">
        <v>2.3760802469135801E-2</v>
      </c>
      <c r="G38" s="4" t="s">
        <v>100</v>
      </c>
      <c r="H38" s="4" t="s">
        <v>101</v>
      </c>
    </row>
    <row r="39" spans="1:8" x14ac:dyDescent="0.15">
      <c r="A39" s="6">
        <v>50</v>
      </c>
      <c r="B39" s="4">
        <v>2.0450014467592592E-2</v>
      </c>
      <c r="C39" s="4">
        <v>2.1920621141975308E-2</v>
      </c>
      <c r="D39" s="4">
        <v>2.2291377314814814E-2</v>
      </c>
      <c r="E39" s="4">
        <v>2.388966049382716E-2</v>
      </c>
      <c r="G39" s="4" t="s">
        <v>102</v>
      </c>
      <c r="H39" s="4" t="s">
        <v>103</v>
      </c>
    </row>
    <row r="40" spans="1:8" x14ac:dyDescent="0.15">
      <c r="A40" s="6">
        <v>51</v>
      </c>
      <c r="B40" s="4">
        <v>2.0562331211419753E-2</v>
      </c>
      <c r="C40" s="4">
        <v>2.2039351851851852E-2</v>
      </c>
      <c r="D40" s="4">
        <v>2.2413097993827159E-2</v>
      </c>
      <c r="E40" s="4">
        <v>2.4018518518518519E-2</v>
      </c>
      <c r="G40" s="4" t="s">
        <v>102</v>
      </c>
      <c r="H40" s="4" t="s">
        <v>103</v>
      </c>
    </row>
    <row r="41" spans="1:8" x14ac:dyDescent="0.15">
      <c r="A41" s="6">
        <v>52</v>
      </c>
      <c r="B41" s="4">
        <v>2.0669174382716048E-2</v>
      </c>
      <c r="C41" s="4">
        <v>2.215839602623457E-2</v>
      </c>
      <c r="D41" s="4">
        <v>2.2529706790123456E-2</v>
      </c>
      <c r="E41" s="4">
        <v>2.4148051697530867E-2</v>
      </c>
      <c r="G41" s="4" t="s">
        <v>102</v>
      </c>
      <c r="H41" s="4" t="s">
        <v>103</v>
      </c>
    </row>
    <row r="42" spans="1:8" x14ac:dyDescent="0.15">
      <c r="A42" s="6">
        <v>53</v>
      </c>
      <c r="B42" s="4">
        <v>2.0781804591049384E-2</v>
      </c>
      <c r="C42" s="4">
        <v>2.2282913773148151E-2</v>
      </c>
      <c r="D42" s="4">
        <v>2.2652102623456793E-2</v>
      </c>
      <c r="E42" s="4">
        <v>2.4282696759259259E-2</v>
      </c>
      <c r="G42" s="4" t="s">
        <v>102</v>
      </c>
      <c r="H42" s="4" t="s">
        <v>103</v>
      </c>
    </row>
    <row r="43" spans="1:8" x14ac:dyDescent="0.15">
      <c r="A43" s="6">
        <v>54</v>
      </c>
      <c r="B43" s="4">
        <v>2.0894748263888891E-2</v>
      </c>
      <c r="C43" s="4">
        <v>2.2401957947530863E-2</v>
      </c>
      <c r="D43" s="4">
        <v>2.2775173611111112E-2</v>
      </c>
      <c r="E43" s="4">
        <v>2.4412229938271607E-2</v>
      </c>
      <c r="G43" s="4" t="s">
        <v>102</v>
      </c>
      <c r="H43" s="4" t="s">
        <v>103</v>
      </c>
    </row>
    <row r="44" spans="1:8" x14ac:dyDescent="0.15">
      <c r="A44" s="6">
        <v>55</v>
      </c>
      <c r="B44" s="4">
        <v>2.1007691936728395E-2</v>
      </c>
      <c r="C44" s="4">
        <v>2.2527102623456786E-2</v>
      </c>
      <c r="D44" s="4">
        <v>2.2898244598765431E-2</v>
      </c>
      <c r="E44" s="4">
        <v>2.4548225308641973E-2</v>
      </c>
      <c r="G44" s="4" t="s">
        <v>104</v>
      </c>
      <c r="H44" s="4" t="s">
        <v>105</v>
      </c>
    </row>
    <row r="45" spans="1:8" x14ac:dyDescent="0.15">
      <c r="A45" s="6">
        <v>56</v>
      </c>
      <c r="B45" s="4">
        <v>2.1126422646604939E-2</v>
      </c>
      <c r="C45" s="4">
        <v>2.2657720871913579E-2</v>
      </c>
      <c r="D45" s="4">
        <v>2.302710262345679E-2</v>
      </c>
      <c r="E45" s="4">
        <v>2.4689332561728394E-2</v>
      </c>
      <c r="G45" s="4" t="s">
        <v>104</v>
      </c>
      <c r="H45" s="4" t="s">
        <v>105</v>
      </c>
    </row>
    <row r="46" spans="1:8" x14ac:dyDescent="0.15">
      <c r="A46" s="6">
        <v>57</v>
      </c>
      <c r="B46" s="4">
        <v>2.1250940393518519E-2</v>
      </c>
      <c r="C46" s="4">
        <v>2.2788652584876543E-2</v>
      </c>
      <c r="D46" s="4">
        <v>2.3161747685185186E-2</v>
      </c>
      <c r="E46" s="4">
        <v>2.4831114969135804E-2</v>
      </c>
      <c r="G46" s="4" t="s">
        <v>104</v>
      </c>
      <c r="H46" s="4" t="s">
        <v>105</v>
      </c>
    </row>
    <row r="47" spans="1:8" x14ac:dyDescent="0.15">
      <c r="A47" s="6">
        <v>58</v>
      </c>
      <c r="B47" s="4">
        <v>2.1375771604938271E-2</v>
      </c>
      <c r="C47" s="4">
        <v>2.2919584297839506E-2</v>
      </c>
      <c r="D47" s="4">
        <v>2.3297067901234567E-2</v>
      </c>
      <c r="E47" s="4">
        <v>2.4972897376543207E-2</v>
      </c>
      <c r="G47" s="4" t="s">
        <v>104</v>
      </c>
      <c r="H47" s="4" t="s">
        <v>105</v>
      </c>
    </row>
    <row r="48" spans="1:8" x14ac:dyDescent="0.15">
      <c r="A48" s="6">
        <v>59</v>
      </c>
      <c r="B48" s="4">
        <v>2.1500602816358027E-2</v>
      </c>
      <c r="C48" s="4">
        <v>2.3051456404320984E-2</v>
      </c>
      <c r="D48" s="4">
        <v>2.3432388117283952E-2</v>
      </c>
      <c r="E48" s="4">
        <v>2.5116705246913576E-2</v>
      </c>
      <c r="G48" s="4" t="s">
        <v>104</v>
      </c>
      <c r="H48" s="4" t="s">
        <v>105</v>
      </c>
    </row>
    <row r="49" spans="1:8" x14ac:dyDescent="0.15">
      <c r="A49" s="6">
        <v>60</v>
      </c>
      <c r="B49" s="4">
        <v>2.1626060956790122E-2</v>
      </c>
      <c r="C49" s="4">
        <v>2.3188802083333331E-2</v>
      </c>
      <c r="D49" s="4">
        <v>2.3569058641975307E-2</v>
      </c>
      <c r="E49" s="4">
        <v>2.5265625E-2</v>
      </c>
      <c r="G49" s="4" t="s">
        <v>106</v>
      </c>
      <c r="H49" s="4" t="s">
        <v>107</v>
      </c>
    </row>
    <row r="50" spans="1:8" x14ac:dyDescent="0.15">
      <c r="A50" s="6">
        <v>61</v>
      </c>
      <c r="B50" s="4">
        <v>2.1751519097222224E-2</v>
      </c>
      <c r="C50" s="4">
        <v>2.3331934799382711E-2</v>
      </c>
      <c r="D50" s="4">
        <v>2.3705729166666668E-2</v>
      </c>
      <c r="E50" s="4">
        <v>2.5420331790123454E-2</v>
      </c>
      <c r="G50" s="4" t="s">
        <v>106</v>
      </c>
      <c r="H50" s="4" t="s">
        <v>107</v>
      </c>
    </row>
    <row r="51" spans="1:8" x14ac:dyDescent="0.15">
      <c r="A51" s="6">
        <v>62</v>
      </c>
      <c r="B51" s="4">
        <v>2.188307773919753E-2</v>
      </c>
      <c r="C51" s="4">
        <v>2.347022087191358E-2</v>
      </c>
      <c r="D51" s="4">
        <v>2.3848861882716049E-2</v>
      </c>
      <c r="E51" s="4">
        <v>2.5571277006172836E-2</v>
      </c>
      <c r="G51" s="4" t="s">
        <v>106</v>
      </c>
      <c r="H51" s="4" t="s">
        <v>107</v>
      </c>
    </row>
    <row r="52" spans="1:8" x14ac:dyDescent="0.15">
      <c r="A52" s="6">
        <v>63</v>
      </c>
      <c r="B52" s="4">
        <v>2.2020423418209877E-2</v>
      </c>
      <c r="C52" s="4">
        <v>2.3614293981481481E-2</v>
      </c>
      <c r="D52" s="4">
        <v>2.3997781635802469E-2</v>
      </c>
      <c r="E52" s="4">
        <v>2.5728009259259259E-2</v>
      </c>
      <c r="G52" s="4" t="s">
        <v>106</v>
      </c>
      <c r="H52" s="4" t="s">
        <v>107</v>
      </c>
    </row>
    <row r="53" spans="1:8" x14ac:dyDescent="0.15">
      <c r="A53" s="6">
        <v>64</v>
      </c>
      <c r="B53" s="4">
        <v>2.2158082561728399E-2</v>
      </c>
      <c r="C53" s="4">
        <v>2.3769941165123456E-2</v>
      </c>
      <c r="D53" s="4">
        <v>2.4147376543209878E-2</v>
      </c>
      <c r="E53" s="4">
        <v>2.5896315586419753E-2</v>
      </c>
      <c r="G53" s="4" t="s">
        <v>106</v>
      </c>
      <c r="H53" s="4" t="s">
        <v>107</v>
      </c>
    </row>
    <row r="54" spans="1:8" x14ac:dyDescent="0.15">
      <c r="A54" s="6">
        <v>65</v>
      </c>
      <c r="B54" s="4">
        <v>2.2301842206790122E-2</v>
      </c>
      <c r="C54" s="4">
        <v>2.392042824074074E-2</v>
      </c>
      <c r="D54" s="4">
        <v>2.4303433641975309E-2</v>
      </c>
      <c r="E54" s="4">
        <v>2.6060185185185186E-2</v>
      </c>
      <c r="G54" s="4" t="s">
        <v>108</v>
      </c>
      <c r="H54" s="4" t="s">
        <v>109</v>
      </c>
    </row>
    <row r="55" spans="1:8" x14ac:dyDescent="0.15">
      <c r="A55" s="6">
        <v>66</v>
      </c>
      <c r="B55" s="4">
        <v>2.2451075424382717E-2</v>
      </c>
      <c r="C55" s="4">
        <v>2.4082489390432102E-2</v>
      </c>
      <c r="D55" s="4">
        <v>2.4464602623456792E-2</v>
      </c>
      <c r="E55" s="4">
        <v>2.6235628858024693E-2</v>
      </c>
      <c r="G55" s="4" t="s">
        <v>108</v>
      </c>
      <c r="H55" s="4" t="s">
        <v>109</v>
      </c>
    </row>
    <row r="56" spans="1:8" x14ac:dyDescent="0.15">
      <c r="A56" s="6">
        <v>67</v>
      </c>
      <c r="B56" s="4">
        <v>2.2601249035493827E-2</v>
      </c>
      <c r="C56" s="4">
        <v>2.4245177469135803E-2</v>
      </c>
      <c r="D56" s="4">
        <v>2.4627797067901237E-2</v>
      </c>
      <c r="E56" s="4">
        <v>2.6412422839506174E-2</v>
      </c>
      <c r="G56" s="4" t="s">
        <v>108</v>
      </c>
      <c r="H56" s="4" t="s">
        <v>109</v>
      </c>
    </row>
    <row r="57" spans="1:8" x14ac:dyDescent="0.15">
      <c r="A57" s="6">
        <v>68</v>
      </c>
      <c r="B57" s="4">
        <v>2.2757523148148148E-2</v>
      </c>
      <c r="C57" s="4">
        <v>2.4408179012345682E-2</v>
      </c>
      <c r="D57" s="4">
        <v>2.4797453703703703E-2</v>
      </c>
      <c r="E57" s="4">
        <v>2.6589891975308644E-2</v>
      </c>
      <c r="G57" s="4" t="s">
        <v>108</v>
      </c>
      <c r="H57" s="4" t="s">
        <v>109</v>
      </c>
    </row>
    <row r="58" spans="1:8" x14ac:dyDescent="0.15">
      <c r="A58" s="6">
        <v>69</v>
      </c>
      <c r="B58" s="4">
        <v>2.2914110725308637E-2</v>
      </c>
      <c r="C58" s="4">
        <v>2.4577594521604938E-2</v>
      </c>
      <c r="D58" s="4">
        <v>2.4967785493827159E-2</v>
      </c>
      <c r="E58" s="4">
        <v>2.677449845679012E-2</v>
      </c>
      <c r="G58" s="4" t="s">
        <v>108</v>
      </c>
      <c r="H58" s="4" t="s">
        <v>109</v>
      </c>
    </row>
    <row r="59" spans="1:8" x14ac:dyDescent="0.15">
      <c r="A59" s="6">
        <v>70</v>
      </c>
      <c r="B59" s="4">
        <v>2.3071638695987655E-2</v>
      </c>
      <c r="C59" s="4">
        <v>2.4753110532407405E-2</v>
      </c>
      <c r="D59" s="4">
        <v>2.514014274691358E-2</v>
      </c>
      <c r="E59" s="4">
        <v>2.6965567129629629E-2</v>
      </c>
      <c r="G59" s="4" t="s">
        <v>110</v>
      </c>
      <c r="H59" s="4" t="s">
        <v>111</v>
      </c>
    </row>
    <row r="60" spans="1:8" x14ac:dyDescent="0.15">
      <c r="A60" s="6">
        <v>71</v>
      </c>
      <c r="B60" s="4">
        <v>2.3240427276234567E-2</v>
      </c>
      <c r="C60" s="4">
        <v>2.4934413580246916E-2</v>
      </c>
      <c r="D60" s="4">
        <v>2.5323398919753087E-2</v>
      </c>
      <c r="E60" s="4">
        <v>2.7162422839506175E-2</v>
      </c>
      <c r="G60" s="4" t="s">
        <v>110</v>
      </c>
      <c r="H60" s="4" t="s">
        <v>111</v>
      </c>
    </row>
    <row r="61" spans="1:8" x14ac:dyDescent="0.15">
      <c r="A61" s="6">
        <v>72</v>
      </c>
      <c r="B61" s="4">
        <v>2.3415629822530863E-2</v>
      </c>
      <c r="C61" s="4">
        <v>2.5122444058641974E-2</v>
      </c>
      <c r="D61" s="4">
        <v>2.5513792438271603E-2</v>
      </c>
      <c r="E61" s="4">
        <v>2.7367091049382713E-2</v>
      </c>
      <c r="G61" s="4" t="s">
        <v>110</v>
      </c>
      <c r="H61" s="4" t="s">
        <v>111</v>
      </c>
    </row>
    <row r="62" spans="1:8" x14ac:dyDescent="0.15">
      <c r="A62" s="6">
        <v>73</v>
      </c>
      <c r="B62" s="4">
        <v>2.3596932870370371E-2</v>
      </c>
      <c r="C62" s="4">
        <v>2.5316575038580248E-2</v>
      </c>
      <c r="D62" s="4">
        <v>2.5710648148148149E-2</v>
      </c>
      <c r="E62" s="4">
        <v>2.7578221450617283E-2</v>
      </c>
      <c r="G62" s="4" t="s">
        <v>110</v>
      </c>
      <c r="H62" s="4" t="s">
        <v>111</v>
      </c>
    </row>
    <row r="63" spans="1:8" x14ac:dyDescent="0.15">
      <c r="A63" s="6">
        <v>74</v>
      </c>
      <c r="B63" s="4">
        <v>2.3784649884259258E-2</v>
      </c>
      <c r="C63" s="4">
        <v>2.5522280092592591E-2</v>
      </c>
      <c r="D63" s="4">
        <v>2.5914641203703702E-2</v>
      </c>
      <c r="E63" s="4">
        <v>2.7800925925925927E-2</v>
      </c>
      <c r="G63" s="4" t="s">
        <v>110</v>
      </c>
      <c r="H63" s="4" t="s">
        <v>111</v>
      </c>
    </row>
    <row r="64" spans="1:8" x14ac:dyDescent="0.15">
      <c r="A64" s="6">
        <v>75</v>
      </c>
      <c r="B64" s="4">
        <v>2.3972993827160491E-2</v>
      </c>
      <c r="C64" s="4">
        <v>2.5729552469135802E-2</v>
      </c>
      <c r="D64" s="4">
        <v>2.6119984567901232E-2</v>
      </c>
      <c r="E64" s="4">
        <v>2.8027006172839507E-2</v>
      </c>
      <c r="G64" s="4" t="s">
        <v>112</v>
      </c>
      <c r="H64" s="4" t="s">
        <v>113</v>
      </c>
    </row>
    <row r="65" spans="1:8" x14ac:dyDescent="0.15">
      <c r="A65" s="6">
        <v>76</v>
      </c>
      <c r="B65" s="4">
        <v>2.4173538773148151E-2</v>
      </c>
      <c r="C65" s="4">
        <v>2.5942925347222222E-2</v>
      </c>
      <c r="D65" s="4">
        <v>2.6338252314814816E-2</v>
      </c>
      <c r="E65" s="4">
        <v>2.8259548611111112E-2</v>
      </c>
      <c r="G65" s="4" t="s">
        <v>112</v>
      </c>
      <c r="H65" s="4" t="s">
        <v>113</v>
      </c>
    </row>
    <row r="66" spans="1:8" x14ac:dyDescent="0.15">
      <c r="A66" s="6">
        <v>77</v>
      </c>
      <c r="B66" s="4">
        <v>2.4380497685185184E-2</v>
      </c>
      <c r="C66" s="4">
        <v>2.6162712191358024E-2</v>
      </c>
      <c r="D66" s="4">
        <v>2.6563657407407407E-2</v>
      </c>
      <c r="E66" s="4">
        <v>2.8499228395061728E-2</v>
      </c>
      <c r="G66" s="4" t="s">
        <v>112</v>
      </c>
      <c r="H66" s="4" t="s">
        <v>113</v>
      </c>
    </row>
    <row r="67" spans="1:8" x14ac:dyDescent="0.15">
      <c r="A67" s="6">
        <v>78</v>
      </c>
      <c r="B67" s="4">
        <v>2.4593870563271603E-2</v>
      </c>
      <c r="C67" s="4">
        <v>2.6395013503086422E-2</v>
      </c>
      <c r="D67" s="4">
        <v>2.6796199845679009E-2</v>
      </c>
      <c r="E67" s="4">
        <v>2.8752507716049383E-2</v>
      </c>
      <c r="G67" s="4" t="s">
        <v>112</v>
      </c>
      <c r="H67" s="4" t="s">
        <v>113</v>
      </c>
    </row>
    <row r="68" spans="1:8" x14ac:dyDescent="0.15">
      <c r="A68" s="6">
        <v>79</v>
      </c>
      <c r="B68" s="4">
        <v>2.4813970871913581E-2</v>
      </c>
      <c r="C68" s="4">
        <v>2.663404224537037E-2</v>
      </c>
      <c r="D68" s="4">
        <v>2.7036554783950617E-2</v>
      </c>
      <c r="E68" s="4">
        <v>2.9013599537037037E-2</v>
      </c>
      <c r="G68" s="4" t="s">
        <v>112</v>
      </c>
      <c r="H68" s="4" t="s">
        <v>113</v>
      </c>
    </row>
    <row r="69" spans="1:8" x14ac:dyDescent="0.15">
      <c r="A69" s="6">
        <v>80</v>
      </c>
      <c r="B69" s="4">
        <v>2.5046585648148146E-2</v>
      </c>
      <c r="C69" s="4">
        <v>2.6890745563271604E-2</v>
      </c>
      <c r="D69" s="4">
        <v>2.7290509259259257E-2</v>
      </c>
      <c r="E69" s="4">
        <v>2.9292727623456791E-2</v>
      </c>
      <c r="G69" s="4" t="s">
        <v>112</v>
      </c>
      <c r="H69" s="4" t="s">
        <v>113</v>
      </c>
    </row>
    <row r="70" spans="1:8" x14ac:dyDescent="0.15">
      <c r="A70" s="6">
        <v>81</v>
      </c>
      <c r="B70" s="4">
        <v>2.5296875E-2</v>
      </c>
      <c r="C70" s="4">
        <v>2.715448977623457E-2</v>
      </c>
      <c r="D70" s="4">
        <v>2.75625E-2</v>
      </c>
      <c r="E70" s="4">
        <v>2.9580343364197532E-2</v>
      </c>
      <c r="G70" s="4" t="s">
        <v>112</v>
      </c>
      <c r="H70" s="4" t="s">
        <v>113</v>
      </c>
    </row>
    <row r="71" spans="1:8" x14ac:dyDescent="0.15">
      <c r="A71" s="6">
        <v>82</v>
      </c>
      <c r="B71" s="4">
        <v>2.5548418209876543E-2</v>
      </c>
      <c r="C71" s="4">
        <v>2.7431061921296296E-2</v>
      </c>
      <c r="D71" s="4">
        <v>2.7837191358024694E-2</v>
      </c>
      <c r="E71" s="4">
        <v>2.9882233796296294E-2</v>
      </c>
      <c r="G71" s="4" t="s">
        <v>112</v>
      </c>
      <c r="H71" s="4" t="s">
        <v>113</v>
      </c>
    </row>
    <row r="72" spans="1:8" x14ac:dyDescent="0.15">
      <c r="A72" s="6">
        <v>83</v>
      </c>
      <c r="B72" s="4">
        <v>2.5818576388888889E-2</v>
      </c>
      <c r="C72" s="4">
        <v>2.7720461998456791E-2</v>
      </c>
      <c r="D72" s="4">
        <v>2.8131944444444446E-2</v>
      </c>
      <c r="E72" s="4">
        <v>3.0198398919753087E-2</v>
      </c>
      <c r="G72" s="4" t="s">
        <v>112</v>
      </c>
      <c r="H72" s="4" t="s">
        <v>113</v>
      </c>
    </row>
    <row r="73" spans="1:8" x14ac:dyDescent="0.15">
      <c r="A73" s="6">
        <v>84</v>
      </c>
      <c r="B73" s="4">
        <v>2.6101562500000001E-2</v>
      </c>
      <c r="C73" s="4">
        <v>2.8028477044753086E-2</v>
      </c>
      <c r="D73" s="4">
        <v>2.8440972222222222E-2</v>
      </c>
      <c r="E73" s="4">
        <v>3.0534625771604935E-2</v>
      </c>
      <c r="G73" s="4" t="s">
        <v>112</v>
      </c>
      <c r="H73" s="4" t="s">
        <v>113</v>
      </c>
    </row>
    <row r="74" spans="1:8" x14ac:dyDescent="0.15">
      <c r="A74" s="6">
        <v>85</v>
      </c>
      <c r="B74" s="4">
        <v>2.6397690007716048E-2</v>
      </c>
      <c r="C74" s="4">
        <v>2.8349946952160494E-2</v>
      </c>
      <c r="D74" s="4">
        <v>2.8764949845679011E-2</v>
      </c>
      <c r="E74" s="4">
        <v>3.0886477623456789E-2</v>
      </c>
      <c r="G74" s="4" t="s">
        <v>112</v>
      </c>
      <c r="H74" s="4" t="s">
        <v>113</v>
      </c>
    </row>
    <row r="75" spans="1:8" x14ac:dyDescent="0.15">
      <c r="A75" s="6">
        <v>86</v>
      </c>
      <c r="B75" s="4">
        <v>2.6712745949074072E-2</v>
      </c>
      <c r="C75" s="4">
        <v>2.8695818865740741E-2</v>
      </c>
      <c r="D75" s="4">
        <v>2.910966435185185E-2</v>
      </c>
      <c r="E75" s="4">
        <v>3.1264178240740743E-2</v>
      </c>
      <c r="G75" s="4" t="s">
        <v>112</v>
      </c>
      <c r="H75" s="4" t="s">
        <v>113</v>
      </c>
    </row>
    <row r="76" spans="1:8" x14ac:dyDescent="0.15">
      <c r="A76" s="6">
        <v>87</v>
      </c>
      <c r="B76" s="4">
        <v>2.7047043788580246E-2</v>
      </c>
      <c r="D76" s="4">
        <v>2.9475790895061728E-2</v>
      </c>
      <c r="G76" s="4" t="s">
        <v>112</v>
      </c>
    </row>
    <row r="77" spans="1:8" x14ac:dyDescent="0.15">
      <c r="A77" s="6">
        <v>88</v>
      </c>
      <c r="B77" s="4">
        <v>2.7406057098765431E-2</v>
      </c>
      <c r="D77" s="4">
        <v>2.9868441358024692E-2</v>
      </c>
      <c r="G77" s="4" t="s">
        <v>112</v>
      </c>
    </row>
    <row r="78" spans="1:8" x14ac:dyDescent="0.15">
      <c r="A78" s="6">
        <v>89</v>
      </c>
      <c r="B78" s="4">
        <v>2.7791039737654323E-2</v>
      </c>
      <c r="D78" s="4">
        <v>3.0290316358024691E-2</v>
      </c>
      <c r="G78" s="4" t="s">
        <v>112</v>
      </c>
    </row>
    <row r="79" spans="1:8" x14ac:dyDescent="0.15">
      <c r="A79" s="6">
        <v>90</v>
      </c>
      <c r="B79" s="4">
        <v>2.8207465277777777E-2</v>
      </c>
      <c r="D79" s="4">
        <v>3.0746527777777779E-2</v>
      </c>
      <c r="G79" s="4" t="s">
        <v>112</v>
      </c>
    </row>
    <row r="80" spans="1:8" x14ac:dyDescent="0.15">
      <c r="A80" s="6">
        <v>91</v>
      </c>
      <c r="B80" s="4">
        <v>2.8656587577160494E-2</v>
      </c>
      <c r="D80" s="4">
        <v>3.12397762345679E-2</v>
      </c>
      <c r="G80" s="4" t="s">
        <v>112</v>
      </c>
    </row>
    <row r="81" spans="1:7" x14ac:dyDescent="0.15">
      <c r="A81" s="6">
        <v>92</v>
      </c>
      <c r="B81" s="4">
        <v>2.914450713734568E-2</v>
      </c>
      <c r="D81" s="4">
        <v>3.1776523919753087E-2</v>
      </c>
      <c r="G81" s="4" t="s">
        <v>112</v>
      </c>
    </row>
    <row r="82" spans="1:7" x14ac:dyDescent="0.15">
      <c r="A82" s="6">
        <v>93</v>
      </c>
      <c r="B82" s="4">
        <v>2.9683424961419753E-2</v>
      </c>
      <c r="D82" s="4">
        <v>3.2369695216049384E-2</v>
      </c>
      <c r="G82" s="4" t="s">
        <v>112</v>
      </c>
    </row>
    <row r="83" spans="1:7" x14ac:dyDescent="0.15">
      <c r="A83" s="6">
        <v>94</v>
      </c>
      <c r="B83" s="4">
        <v>3.0286168981481482E-2</v>
      </c>
      <c r="D83" s="4">
        <v>3.3033564814814814E-2</v>
      </c>
      <c r="G83" s="4" t="s">
        <v>112</v>
      </c>
    </row>
  </sheetData>
  <pageMargins left="0.7" right="0.7" top="0.75" bottom="0.75" header="0.3" footer="0.3"/>
  <pageSetup paperSize="9" orientation="portrait" horizontalDpi="4294967293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201"/>
  <sheetViews>
    <sheetView workbookViewId="0">
      <selection activeCell="Q37" sqref="Q37"/>
    </sheetView>
  </sheetViews>
  <sheetFormatPr baseColWidth="10" defaultColWidth="9.1640625" defaultRowHeight="13" x14ac:dyDescent="0.15"/>
  <cols>
    <col min="1" max="1" width="13.5" style="6" customWidth="1"/>
    <col min="2" max="2" width="9.1640625" style="8"/>
    <col min="3" max="3" width="21.5" style="5" customWidth="1"/>
    <col min="4" max="4" width="14.5" style="5" customWidth="1"/>
    <col min="5" max="6" width="9.1640625" style="5"/>
    <col min="7" max="7" width="9.1640625" style="9"/>
    <col min="8" max="8" width="13.5" style="10" customWidth="1"/>
    <col min="9" max="10" width="9.1640625" style="11"/>
    <col min="11" max="11" width="9.1640625" style="15"/>
    <col min="12" max="16384" width="9.1640625" style="5"/>
  </cols>
  <sheetData>
    <row r="1" spans="1:25" ht="15" thickBot="1" x14ac:dyDescent="0.2">
      <c r="A1" s="6" t="s">
        <v>28</v>
      </c>
      <c r="B1" s="8" t="s">
        <v>1</v>
      </c>
      <c r="C1" s="5" t="s">
        <v>29</v>
      </c>
      <c r="D1" s="5" t="s">
        <v>30</v>
      </c>
      <c r="E1" s="5" t="s">
        <v>9</v>
      </c>
      <c r="F1" s="5" t="s">
        <v>8</v>
      </c>
      <c r="G1" s="9" t="s">
        <v>15</v>
      </c>
      <c r="H1" s="10" t="s">
        <v>31</v>
      </c>
      <c r="I1" s="11" t="s">
        <v>32</v>
      </c>
      <c r="J1" s="11" t="s">
        <v>33</v>
      </c>
      <c r="K1" s="12" t="s">
        <v>34</v>
      </c>
      <c r="L1" s="13" t="s">
        <v>35</v>
      </c>
      <c r="X1" s="5" t="s">
        <v>36</v>
      </c>
      <c r="Y1" s="4">
        <v>0</v>
      </c>
    </row>
    <row r="2" spans="1:25" x14ac:dyDescent="0.15">
      <c r="A2" s="20" t="s">
        <v>243</v>
      </c>
      <c r="B2" s="20">
        <v>3</v>
      </c>
      <c r="C2" t="s">
        <v>300</v>
      </c>
      <c r="D2" t="s">
        <v>235</v>
      </c>
      <c r="E2" t="s">
        <v>22</v>
      </c>
      <c r="F2" s="20">
        <v>42</v>
      </c>
      <c r="G2" s="101">
        <v>1.6273148148148151E-2</v>
      </c>
      <c r="H2" s="14">
        <f>IF(A2="","",IF(E2="Men",VLOOKUP(F2,'Time trial standards'!A$4:B$83,2,FALSE),VLOOKUP(F2,'Time trial standards'!A$4:C$83,3,FALSE)))</f>
        <v>1.9603563850308644E-2</v>
      </c>
      <c r="I2" s="11" t="str">
        <f t="shared" ref="I2:I29" si="0">IF(G2="","",IF(G2-H2&gt;0,G2-H2,""))</f>
        <v/>
      </c>
      <c r="J2" s="11">
        <f t="shared" ref="J2:J29" si="1">IF(G2="","",IF(G2-H2&gt;0,"",H2-G2))</f>
        <v>3.3304157021604927E-3</v>
      </c>
      <c r="K2" s="15">
        <f t="shared" ref="K2:K29" si="2">IF(OR(G2="",G2=Y$1),"",IF(I2="",-J2/G2*100,I2/G2*100))</f>
        <v>-20.465712422949252</v>
      </c>
      <c r="L2" s="5">
        <f t="shared" ref="L2:L33" si="3">IF(K2="","",RANK(K2,K$2:K$99,1))</f>
        <v>2</v>
      </c>
      <c r="Y2" s="4"/>
    </row>
    <row r="3" spans="1:25" x14ac:dyDescent="0.15">
      <c r="A3" s="20" t="s">
        <v>255</v>
      </c>
      <c r="B3" s="20">
        <v>57</v>
      </c>
      <c r="C3" t="s">
        <v>138</v>
      </c>
      <c r="D3" t="s">
        <v>235</v>
      </c>
      <c r="E3" t="s">
        <v>22</v>
      </c>
      <c r="F3" s="20">
        <v>44</v>
      </c>
      <c r="G3" s="101">
        <v>1.65162037037037E-2</v>
      </c>
      <c r="H3" s="14">
        <f>IF(A3="","",IF(E3="Men",VLOOKUP(F3,'Time trial standards'!A$4:B$83,2,FALSE),VLOOKUP(F3,'Time trial standards'!A$4:C$83,3,FALSE)))</f>
        <v>1.9810836226851855E-2</v>
      </c>
      <c r="I3" s="11" t="str">
        <f t="shared" si="0"/>
        <v/>
      </c>
      <c r="J3" s="11">
        <f t="shared" si="1"/>
        <v>3.2946325231481555E-3</v>
      </c>
      <c r="K3" s="15">
        <f t="shared" si="2"/>
        <v>-19.947880168185055</v>
      </c>
      <c r="L3" s="5">
        <f t="shared" si="3"/>
        <v>3</v>
      </c>
    </row>
    <row r="4" spans="1:25" x14ac:dyDescent="0.15">
      <c r="A4" s="20" t="s">
        <v>232</v>
      </c>
      <c r="B4" s="20">
        <v>1</v>
      </c>
      <c r="C4" t="s">
        <v>184</v>
      </c>
      <c r="D4" t="s">
        <v>235</v>
      </c>
      <c r="E4" t="s">
        <v>22</v>
      </c>
      <c r="F4" s="20">
        <v>20</v>
      </c>
      <c r="G4" s="101">
        <v>1.5138888888888889E-2</v>
      </c>
      <c r="H4" s="14">
        <f>IF(A4="","",IF(E4="Men",VLOOKUP(F4,'Time trial standards'!A$4:B$83,2,FALSE),VLOOKUP(F4,'Time trial standards'!A$4:C$83,3,FALSE)))</f>
        <v>1.804629464363906E-2</v>
      </c>
      <c r="I4" s="11" t="str">
        <f t="shared" si="0"/>
        <v/>
      </c>
      <c r="J4" s="11">
        <f t="shared" si="1"/>
        <v>2.9074057547501704E-3</v>
      </c>
      <c r="K4" s="15">
        <f t="shared" si="2"/>
        <v>-19.204882049725896</v>
      </c>
      <c r="L4" s="5">
        <f t="shared" si="3"/>
        <v>4</v>
      </c>
    </row>
    <row r="5" spans="1:25" x14ac:dyDescent="0.15">
      <c r="A5" s="20" t="s">
        <v>269</v>
      </c>
      <c r="B5" s="20">
        <v>65</v>
      </c>
      <c r="C5" t="s">
        <v>305</v>
      </c>
      <c r="D5" t="s">
        <v>235</v>
      </c>
      <c r="E5" t="s">
        <v>22</v>
      </c>
      <c r="F5" s="20">
        <v>48</v>
      </c>
      <c r="G5" s="101">
        <v>1.7187500000000001E-2</v>
      </c>
      <c r="H5" s="14">
        <f>IF(A5="","",IF(E5="Men",VLOOKUP(F5,'Time trial standards'!A$4:B$83,2,FALSE),VLOOKUP(F5,'Time trial standards'!A$4:C$83,3,FALSE)))</f>
        <v>2.0231168016975311E-2</v>
      </c>
      <c r="I5" s="11" t="str">
        <f t="shared" si="0"/>
        <v/>
      </c>
      <c r="J5" s="11">
        <f t="shared" si="1"/>
        <v>3.0436680169753094E-3</v>
      </c>
      <c r="K5" s="15">
        <f t="shared" si="2"/>
        <v>-17.708613916947254</v>
      </c>
      <c r="L5" s="5">
        <f t="shared" si="3"/>
        <v>5</v>
      </c>
    </row>
    <row r="6" spans="1:25" x14ac:dyDescent="0.15">
      <c r="A6" s="20" t="s">
        <v>374</v>
      </c>
      <c r="B6" s="20">
        <v>63</v>
      </c>
      <c r="C6" t="s">
        <v>375</v>
      </c>
      <c r="D6" t="s">
        <v>235</v>
      </c>
      <c r="E6" t="s">
        <v>22</v>
      </c>
      <c r="F6" s="20">
        <v>51</v>
      </c>
      <c r="G6" s="101">
        <v>1.7615740740740741E-2</v>
      </c>
      <c r="H6" s="14">
        <f>IF(A6="","",IF(E6="Men",VLOOKUP(F6,'Time trial standards'!A$4:B$83,2,FALSE),VLOOKUP(F6,'Time trial standards'!A$4:C$83,3,FALSE)))</f>
        <v>2.0562331211419753E-2</v>
      </c>
      <c r="I6" s="11" t="str">
        <f t="shared" si="0"/>
        <v/>
      </c>
      <c r="J6" s="11">
        <f t="shared" si="1"/>
        <v>2.9465904706790121E-3</v>
      </c>
      <c r="K6" s="15">
        <f t="shared" si="2"/>
        <v>-16.727031318440648</v>
      </c>
      <c r="L6" s="5">
        <f t="shared" si="3"/>
        <v>6</v>
      </c>
    </row>
    <row r="7" spans="1:25" x14ac:dyDescent="0.15">
      <c r="A7" s="20" t="s">
        <v>285</v>
      </c>
      <c r="B7" s="20">
        <v>51</v>
      </c>
      <c r="C7" t="s">
        <v>364</v>
      </c>
      <c r="D7" t="s">
        <v>235</v>
      </c>
      <c r="E7" t="s">
        <v>22</v>
      </c>
      <c r="F7" s="20">
        <v>48</v>
      </c>
      <c r="G7" s="101">
        <v>1.7337962962962961E-2</v>
      </c>
      <c r="H7" s="14">
        <f>IF(A7="","",IF(E7="Men",VLOOKUP(F7,'Time trial standards'!A$4:B$83,2,FALSE),VLOOKUP(F7,'Time trial standards'!A$4:C$83,3,FALSE)))</f>
        <v>2.0231168016975311E-2</v>
      </c>
      <c r="I7" s="11" t="str">
        <f t="shared" si="0"/>
        <v/>
      </c>
      <c r="J7" s="11">
        <f t="shared" si="1"/>
        <v>2.8932050540123495E-3</v>
      </c>
      <c r="K7" s="15">
        <f t="shared" si="2"/>
        <v>-16.687110591900336</v>
      </c>
      <c r="L7" s="5">
        <f t="shared" si="3"/>
        <v>7</v>
      </c>
    </row>
    <row r="8" spans="1:25" x14ac:dyDescent="0.15">
      <c r="A8" s="20" t="s">
        <v>291</v>
      </c>
      <c r="B8" s="20">
        <v>107</v>
      </c>
      <c r="C8" t="s">
        <v>367</v>
      </c>
      <c r="D8" t="s">
        <v>235</v>
      </c>
      <c r="E8" t="s">
        <v>22</v>
      </c>
      <c r="F8" s="20">
        <v>47</v>
      </c>
      <c r="G8" s="101">
        <v>1.7349537037037038E-2</v>
      </c>
      <c r="H8" s="14">
        <f>IF(A8="","",IF(E8="Men",VLOOKUP(F8,'Time trial standards'!A$4:B$83,2,FALSE),VLOOKUP(F8,'Time trial standards'!A$4:C$83,3,FALSE)))</f>
        <v>2.0124638310185183E-2</v>
      </c>
      <c r="I8" s="11" t="str">
        <f t="shared" si="0"/>
        <v/>
      </c>
      <c r="J8" s="11">
        <f t="shared" si="1"/>
        <v>2.775101273148145E-3</v>
      </c>
      <c r="K8" s="15">
        <f t="shared" si="2"/>
        <v>-15.995246831220793</v>
      </c>
      <c r="L8" s="5">
        <f t="shared" si="3"/>
        <v>8</v>
      </c>
    </row>
    <row r="9" spans="1:25" x14ac:dyDescent="0.15">
      <c r="A9" s="20" t="s">
        <v>238</v>
      </c>
      <c r="B9" s="20">
        <v>29</v>
      </c>
      <c r="C9" t="s">
        <v>301</v>
      </c>
      <c r="D9" t="s">
        <v>235</v>
      </c>
      <c r="E9" t="s">
        <v>22</v>
      </c>
      <c r="F9" s="20">
        <v>30</v>
      </c>
      <c r="G9" s="101">
        <v>1.5879629629629629E-2</v>
      </c>
      <c r="H9" s="14">
        <f>IF(A9="","",IF(E9="Men",VLOOKUP(F9,'Time trial standards'!A$4:B$83,2,FALSE),VLOOKUP(F9,'Time trial standards'!A$4:C$83,3,FALSE)))</f>
        <v>1.8217547248987255E-2</v>
      </c>
      <c r="I9" s="11" t="str">
        <f t="shared" si="0"/>
        <v/>
      </c>
      <c r="J9" s="11">
        <f t="shared" si="1"/>
        <v>2.3379176193576261E-3</v>
      </c>
      <c r="K9" s="15">
        <f t="shared" si="2"/>
        <v>-14.722746524234614</v>
      </c>
      <c r="L9" s="5">
        <f t="shared" si="3"/>
        <v>9</v>
      </c>
    </row>
    <row r="10" spans="1:25" x14ac:dyDescent="0.15">
      <c r="A10" s="20" t="s">
        <v>259</v>
      </c>
      <c r="B10" s="20">
        <v>2</v>
      </c>
      <c r="C10" t="s">
        <v>185</v>
      </c>
      <c r="D10" t="s">
        <v>235</v>
      </c>
      <c r="E10" t="s">
        <v>22</v>
      </c>
      <c r="F10" s="20">
        <v>35</v>
      </c>
      <c r="G10" s="101">
        <v>1.6574074074074071E-2</v>
      </c>
      <c r="H10" s="14">
        <f>IF(A10="","",IF(E10="Men",VLOOKUP(F10,'Time trial standards'!A$4:B$83,2,FALSE),VLOOKUP(F10,'Time trial standards'!A$4:C$83,3,FALSE)))</f>
        <v>1.8887104552469131E-2</v>
      </c>
      <c r="I10" s="11" t="str">
        <f t="shared" si="0"/>
        <v/>
      </c>
      <c r="J10" s="11">
        <f t="shared" si="1"/>
        <v>2.3130304783950603E-3</v>
      </c>
      <c r="K10" s="15">
        <f t="shared" si="2"/>
        <v>-13.955714618249528</v>
      </c>
      <c r="L10" s="5">
        <f t="shared" si="3"/>
        <v>10</v>
      </c>
    </row>
    <row r="11" spans="1:25" x14ac:dyDescent="0.15">
      <c r="A11" s="20" t="s">
        <v>385</v>
      </c>
      <c r="B11" s="20">
        <v>61</v>
      </c>
      <c r="C11" t="s">
        <v>137</v>
      </c>
      <c r="D11" t="s">
        <v>235</v>
      </c>
      <c r="E11" t="s">
        <v>22</v>
      </c>
      <c r="F11" s="20">
        <v>45</v>
      </c>
      <c r="G11" s="101">
        <v>1.7928240740740741E-2</v>
      </c>
      <c r="H11" s="14">
        <f>IF(A11="","",IF(E11="Men",VLOOKUP(F11,'Time trial standards'!A$4:B$83,2,FALSE),VLOOKUP(F11,'Time trial standards'!A$4:C$83,3,FALSE)))</f>
        <v>1.9917365933641976E-2</v>
      </c>
      <c r="I11" s="11" t="str">
        <f t="shared" si="0"/>
        <v/>
      </c>
      <c r="J11" s="11">
        <f t="shared" si="1"/>
        <v>1.9891251929012345E-3</v>
      </c>
      <c r="K11" s="15">
        <f t="shared" si="2"/>
        <v>-11.094926834516892</v>
      </c>
      <c r="L11" s="5">
        <f t="shared" si="3"/>
        <v>12</v>
      </c>
    </row>
    <row r="12" spans="1:25" x14ac:dyDescent="0.15">
      <c r="A12" s="20" t="s">
        <v>399</v>
      </c>
      <c r="B12" s="20">
        <v>60</v>
      </c>
      <c r="C12" t="s">
        <v>400</v>
      </c>
      <c r="D12" t="s">
        <v>235</v>
      </c>
      <c r="E12" t="s">
        <v>22</v>
      </c>
      <c r="F12" s="20">
        <v>56</v>
      </c>
      <c r="G12" s="101">
        <v>1.9027777777777779E-2</v>
      </c>
      <c r="H12" s="14">
        <f>IF(A12="","",IF(E12="Men",VLOOKUP(F12,'Time trial standards'!A$4:B$83,2,FALSE),VLOOKUP(F12,'Time trial standards'!A$4:C$83,3,FALSE)))</f>
        <v>2.1126422646604939E-2</v>
      </c>
      <c r="I12" s="11" t="str">
        <f t="shared" si="0"/>
        <v/>
      </c>
      <c r="J12" s="11">
        <f t="shared" si="1"/>
        <v>2.0986448688271597E-3</v>
      </c>
      <c r="K12" s="15">
        <f t="shared" si="2"/>
        <v>-11.029374493106241</v>
      </c>
      <c r="L12" s="5">
        <f t="shared" si="3"/>
        <v>13</v>
      </c>
    </row>
    <row r="13" spans="1:25" x14ac:dyDescent="0.15">
      <c r="A13" s="20" t="s">
        <v>297</v>
      </c>
      <c r="B13" s="20">
        <v>67</v>
      </c>
      <c r="C13" t="s">
        <v>371</v>
      </c>
      <c r="D13" t="s">
        <v>235</v>
      </c>
      <c r="E13" t="s">
        <v>22</v>
      </c>
      <c r="F13" s="20">
        <v>40</v>
      </c>
      <c r="G13" s="101">
        <v>1.7546296296296299E-2</v>
      </c>
      <c r="H13" s="14">
        <f>IF(A13="","",IF(E13="Men",VLOOKUP(F13,'Time trial standards'!A$4:B$83,2,FALSE),VLOOKUP(F13,'Time trial standards'!A$4:C$83,3,FALSE)))</f>
        <v>1.9390504436728396E-2</v>
      </c>
      <c r="I13" s="11" t="str">
        <f t="shared" si="0"/>
        <v/>
      </c>
      <c r="J13" s="11">
        <f t="shared" si="1"/>
        <v>1.8442081404320965E-3</v>
      </c>
      <c r="K13" s="15">
        <f t="shared" si="2"/>
        <v>-10.510526605101129</v>
      </c>
      <c r="L13" s="5">
        <f t="shared" si="3"/>
        <v>14</v>
      </c>
    </row>
    <row r="14" spans="1:25" x14ac:dyDescent="0.15">
      <c r="A14" s="20" t="s">
        <v>387</v>
      </c>
      <c r="B14" s="20">
        <v>39</v>
      </c>
      <c r="C14" t="s">
        <v>388</v>
      </c>
      <c r="D14" t="s">
        <v>235</v>
      </c>
      <c r="E14" t="s">
        <v>22</v>
      </c>
      <c r="F14" s="20">
        <v>49</v>
      </c>
      <c r="G14" s="101">
        <v>1.8425925925925929E-2</v>
      </c>
      <c r="H14" s="14">
        <f>IF(A14="","",IF(E14="Men",VLOOKUP(F14,'Time trial standards'!A$4:B$83,2,FALSE),VLOOKUP(F14,'Time trial standards'!A$4:C$83,3,FALSE)))</f>
        <v>2.0343171296296297E-2</v>
      </c>
      <c r="I14" s="11" t="str">
        <f t="shared" si="0"/>
        <v/>
      </c>
      <c r="J14" s="11">
        <f t="shared" si="1"/>
        <v>1.9172453703703678E-3</v>
      </c>
      <c r="K14" s="15">
        <f t="shared" si="2"/>
        <v>-10.405150753768828</v>
      </c>
      <c r="L14" s="5">
        <f t="shared" si="3"/>
        <v>15</v>
      </c>
    </row>
    <row r="15" spans="1:25" x14ac:dyDescent="0.15">
      <c r="A15" s="20" t="s">
        <v>249</v>
      </c>
      <c r="B15" s="20">
        <v>17</v>
      </c>
      <c r="C15" t="s">
        <v>302</v>
      </c>
      <c r="D15" t="s">
        <v>235</v>
      </c>
      <c r="E15" t="s">
        <v>22</v>
      </c>
      <c r="F15" s="20">
        <v>20</v>
      </c>
      <c r="G15" s="101">
        <v>1.6458333333333328E-2</v>
      </c>
      <c r="H15" s="14">
        <f>IF(A15="","",IF(E15="Men",VLOOKUP(F15,'Time trial standards'!A$4:B$83,2,FALSE),VLOOKUP(F15,'Time trial standards'!A$4:C$83,3,FALSE)))</f>
        <v>1.804629464363906E-2</v>
      </c>
      <c r="I15" s="11" t="str">
        <f t="shared" si="0"/>
        <v/>
      </c>
      <c r="J15" s="11">
        <f t="shared" si="1"/>
        <v>1.5879613103057313E-3</v>
      </c>
      <c r="K15" s="15">
        <f t="shared" si="2"/>
        <v>-9.6483725183133071</v>
      </c>
      <c r="L15" s="5">
        <f t="shared" si="3"/>
        <v>16</v>
      </c>
    </row>
    <row r="16" spans="1:25" x14ac:dyDescent="0.15">
      <c r="A16" s="20" t="s">
        <v>391</v>
      </c>
      <c r="B16" s="20">
        <v>34</v>
      </c>
      <c r="C16" t="s">
        <v>392</v>
      </c>
      <c r="D16" t="s">
        <v>235</v>
      </c>
      <c r="E16" t="s">
        <v>22</v>
      </c>
      <c r="F16" s="20">
        <v>47</v>
      </c>
      <c r="G16" s="101">
        <v>1.8726851851851849E-2</v>
      </c>
      <c r="H16" s="14">
        <f>IF(A16="","",IF(E16="Men",VLOOKUP(F16,'Time trial standards'!A$4:B$83,2,FALSE),VLOOKUP(F16,'Time trial standards'!A$4:C$83,3,FALSE)))</f>
        <v>2.0124638310185183E-2</v>
      </c>
      <c r="I16" s="11" t="str">
        <f t="shared" si="0"/>
        <v/>
      </c>
      <c r="J16" s="11">
        <f t="shared" si="1"/>
        <v>1.3977864583333346E-3</v>
      </c>
      <c r="K16" s="15">
        <f t="shared" si="2"/>
        <v>-7.4640760197775116</v>
      </c>
      <c r="L16" s="5">
        <f t="shared" si="3"/>
        <v>19</v>
      </c>
    </row>
    <row r="17" spans="1:12" x14ac:dyDescent="0.15">
      <c r="A17" s="20" t="s">
        <v>406</v>
      </c>
      <c r="B17" s="20">
        <v>52</v>
      </c>
      <c r="C17" t="s">
        <v>186</v>
      </c>
      <c r="D17" t="s">
        <v>235</v>
      </c>
      <c r="E17" t="s">
        <v>22</v>
      </c>
      <c r="F17" s="20">
        <v>54</v>
      </c>
      <c r="G17" s="101">
        <v>1.9583333333333331E-2</v>
      </c>
      <c r="H17" s="14">
        <f>IF(A17="","",IF(E17="Men",VLOOKUP(F17,'Time trial standards'!A$4:B$83,2,FALSE),VLOOKUP(F17,'Time trial standards'!A$4:C$83,3,FALSE)))</f>
        <v>2.0894748263888891E-2</v>
      </c>
      <c r="I17" s="11" t="str">
        <f t="shared" si="0"/>
        <v/>
      </c>
      <c r="J17" s="11">
        <f t="shared" si="1"/>
        <v>1.31141493055556E-3</v>
      </c>
      <c r="K17" s="15">
        <f t="shared" si="2"/>
        <v>-6.6965868794326475</v>
      </c>
      <c r="L17" s="5">
        <f t="shared" si="3"/>
        <v>20</v>
      </c>
    </row>
    <row r="18" spans="1:12" x14ac:dyDescent="0.15">
      <c r="A18" s="20" t="s">
        <v>412</v>
      </c>
      <c r="B18" s="20">
        <v>35</v>
      </c>
      <c r="C18" t="s">
        <v>413</v>
      </c>
      <c r="D18" t="s">
        <v>235</v>
      </c>
      <c r="E18" t="s">
        <v>22</v>
      </c>
      <c r="F18" s="20">
        <v>59</v>
      </c>
      <c r="G18" s="101">
        <v>2.0231481481481479E-2</v>
      </c>
      <c r="H18" s="14">
        <f>IF(A18="","",IF(E18="Men",VLOOKUP(F18,'Time trial standards'!A$4:B$83,2,FALSE),VLOOKUP(F18,'Time trial standards'!A$4:C$83,3,FALSE)))</f>
        <v>2.1500602816358027E-2</v>
      </c>
      <c r="I18" s="11" t="str">
        <f t="shared" si="0"/>
        <v/>
      </c>
      <c r="J18" s="11">
        <f t="shared" si="1"/>
        <v>1.2691213348765482E-3</v>
      </c>
      <c r="K18" s="15">
        <f t="shared" si="2"/>
        <v>-6.2730024790236723</v>
      </c>
      <c r="L18" s="5">
        <f t="shared" si="3"/>
        <v>21</v>
      </c>
    </row>
    <row r="19" spans="1:12" x14ac:dyDescent="0.15">
      <c r="A19" s="20" t="s">
        <v>410</v>
      </c>
      <c r="B19" s="20">
        <v>14</v>
      </c>
      <c r="C19" t="s">
        <v>195</v>
      </c>
      <c r="D19" t="s">
        <v>235</v>
      </c>
      <c r="E19" t="s">
        <v>22</v>
      </c>
      <c r="F19" s="20">
        <v>53</v>
      </c>
      <c r="G19" s="101">
        <v>1.967592592592593E-2</v>
      </c>
      <c r="H19" s="14">
        <f>IF(A19="","",IF(E19="Men",VLOOKUP(F19,'Time trial standards'!A$4:B$83,2,FALSE),VLOOKUP(F19,'Time trial standards'!A$4:C$83,3,FALSE)))</f>
        <v>2.0781804591049384E-2</v>
      </c>
      <c r="I19" s="11" t="str">
        <f t="shared" si="0"/>
        <v/>
      </c>
      <c r="J19" s="11">
        <f t="shared" si="1"/>
        <v>1.105878665123454E-3</v>
      </c>
      <c r="K19" s="15">
        <f t="shared" si="2"/>
        <v>-5.6204656862744944</v>
      </c>
      <c r="L19" s="5">
        <f t="shared" si="3"/>
        <v>24</v>
      </c>
    </row>
    <row r="20" spans="1:12" x14ac:dyDescent="0.15">
      <c r="A20" s="20" t="s">
        <v>395</v>
      </c>
      <c r="B20" s="20">
        <v>33</v>
      </c>
      <c r="C20" t="s">
        <v>396</v>
      </c>
      <c r="D20" t="s">
        <v>235</v>
      </c>
      <c r="E20" t="s">
        <v>22</v>
      </c>
      <c r="F20" s="20">
        <v>44</v>
      </c>
      <c r="G20" s="101">
        <v>1.891203703703704E-2</v>
      </c>
      <c r="H20" s="14">
        <f>IF(A20="","",IF(E20="Men",VLOOKUP(F20,'Time trial standards'!A$4:B$83,2,FALSE),VLOOKUP(F20,'Time trial standards'!A$4:C$83,3,FALSE)))</f>
        <v>1.9810836226851855E-2</v>
      </c>
      <c r="I20" s="11" t="str">
        <f t="shared" si="0"/>
        <v/>
      </c>
      <c r="J20" s="11">
        <f t="shared" si="1"/>
        <v>8.9879918981481538E-4</v>
      </c>
      <c r="K20" s="15">
        <f t="shared" si="2"/>
        <v>-4.7525244798041637</v>
      </c>
      <c r="L20" s="5">
        <f t="shared" si="3"/>
        <v>26</v>
      </c>
    </row>
    <row r="21" spans="1:12" x14ac:dyDescent="0.15">
      <c r="A21" s="20" t="s">
        <v>273</v>
      </c>
      <c r="B21" s="20">
        <v>32</v>
      </c>
      <c r="C21" t="s">
        <v>361</v>
      </c>
      <c r="D21" t="s">
        <v>235</v>
      </c>
      <c r="E21" t="s">
        <v>22</v>
      </c>
      <c r="F21" s="20">
        <v>20</v>
      </c>
      <c r="G21" s="101">
        <v>1.726851851851852E-2</v>
      </c>
      <c r="H21" s="14">
        <f>IF(A21="","",IF(E21="Men",VLOOKUP(F21,'Time trial standards'!A$4:B$83,2,FALSE),VLOOKUP(F21,'Time trial standards'!A$4:C$83,3,FALSE)))</f>
        <v>1.804629464363906E-2</v>
      </c>
      <c r="I21" s="11" t="str">
        <f t="shared" si="0"/>
        <v/>
      </c>
      <c r="J21" s="11">
        <f t="shared" si="1"/>
        <v>7.7777612512053979E-4</v>
      </c>
      <c r="K21" s="15">
        <f t="shared" si="2"/>
        <v>-4.5040118773736353</v>
      </c>
      <c r="L21" s="5">
        <f t="shared" si="3"/>
        <v>27</v>
      </c>
    </row>
    <row r="22" spans="1:12" x14ac:dyDescent="0.15">
      <c r="A22" s="20" t="s">
        <v>279</v>
      </c>
      <c r="B22" s="20">
        <v>22</v>
      </c>
      <c r="C22" t="s">
        <v>306</v>
      </c>
      <c r="D22" t="s">
        <v>235</v>
      </c>
      <c r="E22" t="s">
        <v>22</v>
      </c>
      <c r="F22" s="20">
        <v>19</v>
      </c>
      <c r="G22" s="101">
        <v>1.7303240740740741E-2</v>
      </c>
      <c r="H22" s="14">
        <f>IF(A22="","",IF(E22="Men",VLOOKUP(F22,'Time trial standards'!A$4:B$83,2,FALSE),VLOOKUP(F22,'Time trial standards'!A$4:C$83,3,FALSE)))</f>
        <v>1.8050369682219305E-2</v>
      </c>
      <c r="I22" s="11" t="str">
        <f t="shared" si="0"/>
        <v/>
      </c>
      <c r="J22" s="11">
        <f t="shared" si="1"/>
        <v>7.4712894147856493E-4</v>
      </c>
      <c r="K22" s="15">
        <f t="shared" si="2"/>
        <v>-4.3178555547657531</v>
      </c>
      <c r="L22" s="5">
        <f t="shared" si="3"/>
        <v>28</v>
      </c>
    </row>
    <row r="23" spans="1:12" x14ac:dyDescent="0.15">
      <c r="A23" s="20" t="s">
        <v>408</v>
      </c>
      <c r="B23" s="20">
        <v>37</v>
      </c>
      <c r="C23" t="s">
        <v>309</v>
      </c>
      <c r="D23" t="s">
        <v>235</v>
      </c>
      <c r="E23" t="s">
        <v>22</v>
      </c>
      <c r="F23" s="20">
        <v>45</v>
      </c>
      <c r="G23" s="101">
        <v>1.9652777777777779E-2</v>
      </c>
      <c r="H23" s="14">
        <f>IF(A23="","",IF(E23="Men",VLOOKUP(F23,'Time trial standards'!A$4:B$83,2,FALSE),VLOOKUP(F23,'Time trial standards'!A$4:C$83,3,FALSE)))</f>
        <v>1.9917365933641976E-2</v>
      </c>
      <c r="I23" s="11" t="str">
        <f t="shared" si="0"/>
        <v/>
      </c>
      <c r="J23" s="11">
        <f t="shared" si="1"/>
        <v>2.6458815586419618E-4</v>
      </c>
      <c r="K23" s="15">
        <f t="shared" si="2"/>
        <v>-1.3463142913231183</v>
      </c>
      <c r="L23" s="5">
        <f t="shared" si="3"/>
        <v>30</v>
      </c>
    </row>
    <row r="24" spans="1:12" x14ac:dyDescent="0.15">
      <c r="A24" s="20" t="s">
        <v>381</v>
      </c>
      <c r="B24" s="20">
        <v>24</v>
      </c>
      <c r="C24" t="s">
        <v>382</v>
      </c>
      <c r="D24" t="s">
        <v>235</v>
      </c>
      <c r="E24" t="s">
        <v>22</v>
      </c>
      <c r="F24" s="20">
        <v>25</v>
      </c>
      <c r="G24" s="101">
        <v>1.7812499999999998E-2</v>
      </c>
      <c r="H24" s="14">
        <f>IF(A24="","",IF(E24="Men",VLOOKUP(F24,'Time trial standards'!A$4:B$83,2,FALSE),VLOOKUP(F24,'Time trial standards'!A$4:C$83,3,FALSE)))</f>
        <v>1.804629464363906E-2</v>
      </c>
      <c r="I24" s="11" t="str">
        <f t="shared" si="0"/>
        <v/>
      </c>
      <c r="J24" s="11">
        <f t="shared" si="1"/>
        <v>2.3379464363906116E-4</v>
      </c>
      <c r="K24" s="15">
        <f t="shared" si="2"/>
        <v>-1.312531332710519</v>
      </c>
      <c r="L24" s="5">
        <f t="shared" si="3"/>
        <v>32</v>
      </c>
    </row>
    <row r="25" spans="1:12" x14ac:dyDescent="0.15">
      <c r="A25" s="20" t="s">
        <v>427</v>
      </c>
      <c r="B25" s="20">
        <v>40</v>
      </c>
      <c r="C25" t="s">
        <v>428</v>
      </c>
      <c r="D25" t="s">
        <v>235</v>
      </c>
      <c r="E25" t="s">
        <v>22</v>
      </c>
      <c r="F25" s="20">
        <v>51</v>
      </c>
      <c r="G25" s="101">
        <v>2.1550925925925921E-2</v>
      </c>
      <c r="H25" s="14">
        <f>IF(A25="","",IF(E25="Men",VLOOKUP(F25,'Time trial standards'!A$4:B$83,2,FALSE),VLOOKUP(F25,'Time trial standards'!A$4:C$83,3,FALSE)))</f>
        <v>2.0562331211419753E-2</v>
      </c>
      <c r="I25" s="11">
        <f t="shared" si="0"/>
        <v>9.885947145061684E-4</v>
      </c>
      <c r="J25" s="11" t="str">
        <f t="shared" si="1"/>
        <v/>
      </c>
      <c r="K25" s="15">
        <f t="shared" si="2"/>
        <v>4.587249373433564</v>
      </c>
      <c r="L25" s="5">
        <f t="shared" si="3"/>
        <v>33</v>
      </c>
    </row>
    <row r="26" spans="1:12" x14ac:dyDescent="0.15">
      <c r="A26" s="20" t="s">
        <v>402</v>
      </c>
      <c r="B26" s="20">
        <v>30</v>
      </c>
      <c r="C26" t="s">
        <v>403</v>
      </c>
      <c r="D26" t="s">
        <v>235</v>
      </c>
      <c r="E26" t="s">
        <v>22</v>
      </c>
      <c r="F26" s="20">
        <v>21</v>
      </c>
      <c r="G26" s="101">
        <v>1.9490740740740739E-2</v>
      </c>
      <c r="H26" s="14">
        <f>IF(A26="","",IF(E26="Men",VLOOKUP(F26,'Time trial standards'!A$4:B$83,2,FALSE),VLOOKUP(F26,'Time trial standards'!A$4:C$83,3,FALSE)))</f>
        <v>1.804629464363906E-2</v>
      </c>
      <c r="I26" s="11">
        <f t="shared" si="0"/>
        <v>1.4444460971016794E-3</v>
      </c>
      <c r="J26" s="11" t="str">
        <f t="shared" si="1"/>
        <v/>
      </c>
      <c r="K26" s="15">
        <f t="shared" si="2"/>
        <v>7.4109348449872394</v>
      </c>
      <c r="L26" s="5">
        <f t="shared" si="3"/>
        <v>36</v>
      </c>
    </row>
    <row r="27" spans="1:12" x14ac:dyDescent="0.15">
      <c r="A27" s="20" t="s">
        <v>424</v>
      </c>
      <c r="B27" s="20">
        <v>53</v>
      </c>
      <c r="C27" t="s">
        <v>425</v>
      </c>
      <c r="D27" t="s">
        <v>235</v>
      </c>
      <c r="E27" t="s">
        <v>22</v>
      </c>
      <c r="F27" s="20">
        <v>38</v>
      </c>
      <c r="G27" s="101">
        <v>2.086805555555556E-2</v>
      </c>
      <c r="H27" s="14">
        <f>IF(A27="","",IF(E27="Men",VLOOKUP(F27,'Time trial standards'!A$4:B$83,2,FALSE),VLOOKUP(F27,'Time trial standards'!A$4:C$83,3,FALSE)))</f>
        <v>1.9189332561728393E-2</v>
      </c>
      <c r="I27" s="11">
        <f t="shared" si="0"/>
        <v>1.6787229938271669E-3</v>
      </c>
      <c r="J27" s="11" t="str">
        <f t="shared" si="1"/>
        <v/>
      </c>
      <c r="K27" s="15">
        <f t="shared" si="2"/>
        <v>8.0444629321501502</v>
      </c>
      <c r="L27" s="5">
        <f t="shared" si="3"/>
        <v>37</v>
      </c>
    </row>
    <row r="28" spans="1:12" x14ac:dyDescent="0.15">
      <c r="A28" s="20" t="s">
        <v>416</v>
      </c>
      <c r="B28" s="20">
        <v>56</v>
      </c>
      <c r="C28" t="s">
        <v>417</v>
      </c>
      <c r="D28" t="s">
        <v>235</v>
      </c>
      <c r="E28" t="s">
        <v>22</v>
      </c>
      <c r="F28" s="20">
        <v>29</v>
      </c>
      <c r="G28" s="101">
        <v>2.0405092592592589E-2</v>
      </c>
      <c r="H28" s="14">
        <f>IF(A28="","",IF(E28="Men",VLOOKUP(F28,'Time trial standards'!A$4:B$83,2,FALSE),VLOOKUP(F28,'Time trial standards'!A$4:C$83,3,FALSE)))</f>
        <v>1.804629464363906E-2</v>
      </c>
      <c r="I28" s="11">
        <f t="shared" si="0"/>
        <v>2.3587979489535296E-3</v>
      </c>
      <c r="J28" s="11" t="str">
        <f t="shared" si="1"/>
        <v/>
      </c>
      <c r="K28" s="15">
        <f t="shared" si="2"/>
        <v>11.559849279046228</v>
      </c>
      <c r="L28" s="5">
        <f t="shared" si="3"/>
        <v>40</v>
      </c>
    </row>
    <row r="29" spans="1:12" x14ac:dyDescent="0.15">
      <c r="A29" s="20" t="s">
        <v>420</v>
      </c>
      <c r="B29" s="20">
        <v>25</v>
      </c>
      <c r="C29" t="s">
        <v>421</v>
      </c>
      <c r="D29" t="s">
        <v>235</v>
      </c>
      <c r="E29" t="s">
        <v>22</v>
      </c>
      <c r="F29" s="20">
        <v>26</v>
      </c>
      <c r="G29" s="101">
        <v>2.0509259259259258E-2</v>
      </c>
      <c r="H29" s="14">
        <f>IF(A29="","",IF(E29="Men",VLOOKUP(F29,'Time trial standards'!A$4:B$83,2,FALSE),VLOOKUP(F29,'Time trial standards'!A$4:C$83,3,FALSE)))</f>
        <v>1.804629464363906E-2</v>
      </c>
      <c r="I29" s="11">
        <f t="shared" si="0"/>
        <v>2.4629646156201987E-3</v>
      </c>
      <c r="J29" s="11" t="str">
        <f t="shared" si="1"/>
        <v/>
      </c>
      <c r="K29" s="15">
        <f t="shared" si="2"/>
        <v>12.009037403475462</v>
      </c>
      <c r="L29" s="5">
        <f t="shared" si="3"/>
        <v>41</v>
      </c>
    </row>
    <row r="30" spans="1:12" x14ac:dyDescent="0.15">
      <c r="A30"/>
      <c r="B30"/>
      <c r="C30"/>
      <c r="D30"/>
      <c r="E30"/>
      <c r="F30"/>
      <c r="G30"/>
      <c r="H30" s="14" t="str">
        <f>IF(A30="","",IF(E30="Men",VLOOKUP(F30,'Time trial standards'!A$4:B$83,2,FALSE),VLOOKUP(F30,'Time trial standards'!A$4:C$83,3,FALSE)))</f>
        <v/>
      </c>
      <c r="I30" s="11" t="str">
        <f t="shared" ref="I30" si="4">IF(G30="","",IF(G30-H30&gt;0,G30-H30,""))</f>
        <v/>
      </c>
      <c r="J30" s="11" t="str">
        <f t="shared" ref="J30" si="5">IF(G30="","",IF(G30-H30&gt;0,"",H30-G30))</f>
        <v/>
      </c>
      <c r="K30" s="15" t="str">
        <f t="shared" ref="K30" si="6">IF(OR(G30="",G30=Y$1),"",IF(I30="",-J30/G30*100,I30/G30*100))</f>
        <v/>
      </c>
      <c r="L30" s="5" t="str">
        <f t="shared" si="3"/>
        <v/>
      </c>
    </row>
    <row r="31" spans="1:12" x14ac:dyDescent="0.15">
      <c r="A31" s="20" t="s">
        <v>232</v>
      </c>
      <c r="B31" s="20">
        <v>5</v>
      </c>
      <c r="C31" t="s">
        <v>139</v>
      </c>
      <c r="D31" t="s">
        <v>327</v>
      </c>
      <c r="E31" t="s">
        <v>10</v>
      </c>
      <c r="F31" s="20">
        <v>55</v>
      </c>
      <c r="G31" s="101">
        <v>1.7245370370370369E-2</v>
      </c>
      <c r="H31" s="14">
        <f>IF(A31="","",IF(E31="Men",VLOOKUP(F31,'Time trial standards'!A$4:B$83,2,FALSE),VLOOKUP(F31,'Time trial standards'!A$4:C$83,3,FALSE)))</f>
        <v>2.2527102623456786E-2</v>
      </c>
      <c r="I31" s="11" t="str">
        <f t="shared" ref="I31:I37" si="7">IF(G31="","",IF(G31-H31&gt;0,G31-H31,""))</f>
        <v/>
      </c>
      <c r="J31" s="11">
        <f t="shared" ref="J31:J37" si="8">IF(G31="","",IF(G31-H31&gt;0,"",H31-G31))</f>
        <v>5.2817322530864172E-3</v>
      </c>
      <c r="K31" s="15">
        <f t="shared" ref="K31:K37" si="9">IF(OR(G31="",G31=Y$1),"",IF(I31="",-J31/G31*100,I31/G31*100))</f>
        <v>-30.626957494407147</v>
      </c>
      <c r="L31" s="5">
        <f t="shared" si="3"/>
        <v>1</v>
      </c>
    </row>
    <row r="32" spans="1:12" x14ac:dyDescent="0.15">
      <c r="A32" s="20" t="s">
        <v>249</v>
      </c>
      <c r="B32" s="20">
        <v>55</v>
      </c>
      <c r="C32" t="s">
        <v>140</v>
      </c>
      <c r="D32" t="s">
        <v>327</v>
      </c>
      <c r="E32" t="s">
        <v>10</v>
      </c>
      <c r="F32" s="20">
        <v>55</v>
      </c>
      <c r="G32" s="101">
        <v>2.0266203703703699E-2</v>
      </c>
      <c r="H32" s="14">
        <f>IF(A32="","",IF(E32="Men",VLOOKUP(F32,'Time trial standards'!A$4:B$83,2,FALSE),VLOOKUP(F32,'Time trial standards'!A$4:C$83,3,FALSE)))</f>
        <v>2.2527102623456786E-2</v>
      </c>
      <c r="I32" s="11" t="str">
        <f t="shared" si="7"/>
        <v/>
      </c>
      <c r="J32" s="11">
        <f t="shared" si="8"/>
        <v>2.260898919753087E-3</v>
      </c>
      <c r="K32" s="15">
        <f t="shared" si="9"/>
        <v>-11.156006091757096</v>
      </c>
      <c r="L32" s="5">
        <f t="shared" si="3"/>
        <v>11</v>
      </c>
    </row>
    <row r="33" spans="1:12" x14ac:dyDescent="0.15">
      <c r="A33" s="20" t="s">
        <v>259</v>
      </c>
      <c r="B33" s="20">
        <v>36</v>
      </c>
      <c r="C33" t="s">
        <v>196</v>
      </c>
      <c r="D33" t="s">
        <v>327</v>
      </c>
      <c r="E33" t="s">
        <v>10</v>
      </c>
      <c r="F33" s="20">
        <v>66</v>
      </c>
      <c r="G33" s="101">
        <v>2.238425925925926E-2</v>
      </c>
      <c r="H33" s="14">
        <f>IF(A33="","",IF(E33="Men",VLOOKUP(F33,'Time trial standards'!A$4:B$83,2,FALSE),VLOOKUP(F33,'Time trial standards'!A$4:C$83,3,FALSE)))</f>
        <v>2.4082489390432102E-2</v>
      </c>
      <c r="I33" s="11" t="str">
        <f t="shared" si="7"/>
        <v/>
      </c>
      <c r="J33" s="11">
        <f t="shared" si="8"/>
        <v>1.6982301311728419E-3</v>
      </c>
      <c r="K33" s="15">
        <f t="shared" si="9"/>
        <v>-7.5867157876594389</v>
      </c>
      <c r="L33" s="5">
        <f t="shared" si="3"/>
        <v>17</v>
      </c>
    </row>
    <row r="34" spans="1:12" x14ac:dyDescent="0.15">
      <c r="A34" s="20" t="s">
        <v>243</v>
      </c>
      <c r="B34" s="20">
        <v>18</v>
      </c>
      <c r="C34" t="s">
        <v>187</v>
      </c>
      <c r="D34" t="s">
        <v>327</v>
      </c>
      <c r="E34" t="s">
        <v>10</v>
      </c>
      <c r="F34" s="20">
        <v>41</v>
      </c>
      <c r="G34" s="101">
        <v>1.9745370370370371E-2</v>
      </c>
      <c r="H34" s="14">
        <f>IF(A34="","",IF(E34="Men",VLOOKUP(F34,'Time trial standards'!A$4:B$83,2,FALSE),VLOOKUP(F34,'Time trial standards'!A$4:C$83,3,FALSE)))</f>
        <v>2.0887707368827162E-2</v>
      </c>
      <c r="I34" s="11" t="str">
        <f t="shared" si="7"/>
        <v/>
      </c>
      <c r="J34" s="11">
        <f t="shared" si="8"/>
        <v>1.1423369984567902E-3</v>
      </c>
      <c r="K34" s="15">
        <f t="shared" si="9"/>
        <v>-5.7853409534974602</v>
      </c>
      <c r="L34" s="5">
        <f t="shared" ref="L34:L65" si="10">IF(K34="","",RANK(K34,K$2:K$99,1))</f>
        <v>22</v>
      </c>
    </row>
    <row r="35" spans="1:12" x14ac:dyDescent="0.15">
      <c r="A35" s="20" t="s">
        <v>238</v>
      </c>
      <c r="B35" s="20">
        <v>64</v>
      </c>
      <c r="C35" t="s">
        <v>335</v>
      </c>
      <c r="D35" t="s">
        <v>327</v>
      </c>
      <c r="E35" t="s">
        <v>10</v>
      </c>
      <c r="F35" s="20">
        <v>22</v>
      </c>
      <c r="G35" s="101">
        <v>1.8379629629629631E-2</v>
      </c>
      <c r="H35" s="14">
        <f>IF(A35="","",IF(E35="Men",VLOOKUP(F35,'Time trial standards'!A$4:B$83,2,FALSE),VLOOKUP(F35,'Time trial standards'!A$4:C$83,3,FALSE)))</f>
        <v>1.9329173251784331E-2</v>
      </c>
      <c r="I35" s="11" t="str">
        <f t="shared" si="7"/>
        <v/>
      </c>
      <c r="J35" s="11">
        <f t="shared" si="8"/>
        <v>9.495436221546999E-4</v>
      </c>
      <c r="K35" s="15">
        <f t="shared" si="9"/>
        <v>-5.1662826797333787</v>
      </c>
      <c r="L35" s="5">
        <f t="shared" si="10"/>
        <v>25</v>
      </c>
    </row>
    <row r="36" spans="1:12" x14ac:dyDescent="0.15">
      <c r="A36" s="20" t="s">
        <v>264</v>
      </c>
      <c r="B36" s="20">
        <v>23</v>
      </c>
      <c r="C36" t="s">
        <v>188</v>
      </c>
      <c r="D36" t="s">
        <v>327</v>
      </c>
      <c r="E36" t="s">
        <v>10</v>
      </c>
      <c r="F36" s="20">
        <v>44</v>
      </c>
      <c r="G36" s="101">
        <v>2.253472222222222E-2</v>
      </c>
      <c r="H36" s="14">
        <f>IF(A36="","",IF(E36="Men",VLOOKUP(F36,'Time trial standards'!A$4:B$83,2,FALSE),VLOOKUP(F36,'Time trial standards'!A$4:C$83,3,FALSE)))</f>
        <v>2.1232011959876541E-2</v>
      </c>
      <c r="I36" s="11">
        <f t="shared" si="7"/>
        <v>1.3027102623456785E-3</v>
      </c>
      <c r="J36" s="11" t="str">
        <f t="shared" si="8"/>
        <v/>
      </c>
      <c r="K36" s="15">
        <f t="shared" si="9"/>
        <v>5.7809022427666479</v>
      </c>
      <c r="L36" s="5">
        <f t="shared" si="10"/>
        <v>34</v>
      </c>
    </row>
    <row r="37" spans="1:12" x14ac:dyDescent="0.15">
      <c r="A37" s="20" t="s">
        <v>269</v>
      </c>
      <c r="B37" s="20">
        <v>41</v>
      </c>
      <c r="C37" t="s">
        <v>189</v>
      </c>
      <c r="D37" t="s">
        <v>327</v>
      </c>
      <c r="E37" t="s">
        <v>10</v>
      </c>
      <c r="F37" s="20">
        <v>48</v>
      </c>
      <c r="G37" s="101">
        <v>2.3020833333333331E-2</v>
      </c>
      <c r="H37" s="14">
        <f>IF(A37="","",IF(E37="Men",VLOOKUP(F37,'Time trial standards'!A$4:B$83,2,FALSE),VLOOKUP(F37,'Time trial standards'!A$4:C$83,3,FALSE)))</f>
        <v>2.1683473186728395E-2</v>
      </c>
      <c r="I37" s="11">
        <f t="shared" si="7"/>
        <v>1.3373601466049358E-3</v>
      </c>
      <c r="J37" s="11" t="str">
        <f t="shared" si="8"/>
        <v/>
      </c>
      <c r="K37" s="15">
        <f t="shared" si="9"/>
        <v>5.8093472431707625</v>
      </c>
      <c r="L37" s="5">
        <f t="shared" si="10"/>
        <v>35</v>
      </c>
    </row>
    <row r="38" spans="1:12" x14ac:dyDescent="0.15">
      <c r="A38" s="20"/>
      <c r="B38" s="20"/>
      <c r="C38"/>
      <c r="D38"/>
      <c r="E38"/>
      <c r="F38" s="20"/>
      <c r="G38" s="101"/>
      <c r="H38" s="14" t="str">
        <f>IF(A38="","",IF(E38="Men",VLOOKUP(F38,'Time trial standards'!A$4:B$83,2,FALSE),VLOOKUP(F38,'Time trial standards'!A$4:C$83,3,FALSE)))</f>
        <v/>
      </c>
      <c r="I38" s="11" t="str">
        <f t="shared" ref="I38:I64" si="11">IF(G38="","",IF(G38-H38&gt;0,G38-H38,""))</f>
        <v/>
      </c>
      <c r="J38" s="11" t="str">
        <f t="shared" ref="J38:J64" si="12">IF(G38="","",IF(G38-H38&gt;0,"",H38-G38))</f>
        <v/>
      </c>
      <c r="K38" s="15" t="str">
        <f t="shared" ref="K38:K64" si="13">IF(OR(G38="",G38=Y$1),"",IF(I38="",-J38/G38*100,I38/G38*100))</f>
        <v/>
      </c>
      <c r="L38" s="5" t="str">
        <f t="shared" si="10"/>
        <v/>
      </c>
    </row>
    <row r="39" spans="1:12" x14ac:dyDescent="0.15">
      <c r="A39" s="20" t="s">
        <v>378</v>
      </c>
      <c r="B39" s="20">
        <v>20</v>
      </c>
      <c r="C39" t="s">
        <v>379</v>
      </c>
      <c r="D39" t="s">
        <v>311</v>
      </c>
      <c r="E39" t="s">
        <v>22</v>
      </c>
      <c r="F39" s="20">
        <v>36</v>
      </c>
      <c r="G39" s="101">
        <v>1.7662037037037039E-2</v>
      </c>
      <c r="H39" s="14">
        <f>IF(A39="","",IF(E39="Men",VLOOKUP(F39,'Time trial standards'!A$4:B$83,2,FALSE),VLOOKUP(F39,'Time trial standards'!A$4:C$83,3,FALSE)))</f>
        <v>1.8987847222222222E-2</v>
      </c>
      <c r="I39" s="11" t="str">
        <f>IF(G39="","",IF(G39-H39&gt;0,G39-H39,""))</f>
        <v/>
      </c>
      <c r="J39" s="11">
        <f>IF(G39="","",IF(G39-H39&gt;0,"",H39-G39))</f>
        <v>1.3258101851851833E-3</v>
      </c>
      <c r="K39" s="15">
        <f>IF(OR(G39="",G39=Y$1),"",IF(I39="",-J39/G39*100,I39/G39*100))</f>
        <v>-7.5065530799475644</v>
      </c>
      <c r="L39" s="5">
        <f t="shared" si="10"/>
        <v>18</v>
      </c>
    </row>
    <row r="40" spans="1:12" x14ac:dyDescent="0.15">
      <c r="A40" s="20" t="s">
        <v>264</v>
      </c>
      <c r="B40" s="20">
        <v>27</v>
      </c>
      <c r="C40" t="s">
        <v>314</v>
      </c>
      <c r="D40" t="s">
        <v>311</v>
      </c>
      <c r="E40" t="s">
        <v>22</v>
      </c>
      <c r="F40" s="20">
        <v>28</v>
      </c>
      <c r="G40" s="101">
        <v>1.7083333333333329E-2</v>
      </c>
      <c r="H40" s="14">
        <f>IF(A40="","",IF(E40="Men",VLOOKUP(F40,'Time trial standards'!A$4:B$83,2,FALSE),VLOOKUP(F40,'Time trial standards'!A$4:C$83,3,FALSE)))</f>
        <v>1.804629464363906E-2</v>
      </c>
      <c r="I40" s="11" t="str">
        <f>IF(G40="","",IF(G40-H40&gt;0,G40-H40,""))</f>
        <v/>
      </c>
      <c r="J40" s="11">
        <f>IF(G40="","",IF(G40-H40&gt;0,"",H40-G40))</f>
        <v>9.6296131030573079E-4</v>
      </c>
      <c r="K40" s="15">
        <f>IF(OR(G40="",G40=Y$1),"",IF(I40="",-J40/G40*100,I40/G40*100))</f>
        <v>-5.6368466944725721</v>
      </c>
      <c r="L40" s="5">
        <f t="shared" si="10"/>
        <v>23</v>
      </c>
    </row>
    <row r="41" spans="1:12" x14ac:dyDescent="0.15">
      <c r="A41" s="20" t="s">
        <v>294</v>
      </c>
      <c r="B41" s="20">
        <v>26</v>
      </c>
      <c r="C41" t="s">
        <v>310</v>
      </c>
      <c r="D41" t="s">
        <v>311</v>
      </c>
      <c r="E41" t="s">
        <v>22</v>
      </c>
      <c r="F41" s="20">
        <v>28</v>
      </c>
      <c r="G41" s="101">
        <v>1.7384259259259259E-2</v>
      </c>
      <c r="H41" s="14">
        <f>IF(A41="","",IF(E41="Men",VLOOKUP(F41,'Time trial standards'!A$4:B$83,2,FALSE),VLOOKUP(F41,'Time trial standards'!A$4:C$83,3,FALSE)))</f>
        <v>1.804629464363906E-2</v>
      </c>
      <c r="I41" s="11" t="str">
        <f>IF(G41="","",IF(G41-H41&gt;0,G41-H41,""))</f>
        <v/>
      </c>
      <c r="J41" s="11">
        <f>IF(G41="","",IF(G41-H41&gt;0,"",H41-G41))</f>
        <v>6.6203538437980061E-4</v>
      </c>
      <c r="K41" s="15">
        <f>IF(OR(G41="",G41=Y$1),"",IF(I41="",-J41/G41*100,I41/G41*100))</f>
        <v>-3.8082461524909967</v>
      </c>
      <c r="L41" s="5">
        <f t="shared" si="10"/>
        <v>29</v>
      </c>
    </row>
    <row r="42" spans="1:12" x14ac:dyDescent="0.15">
      <c r="A42" s="20" t="s">
        <v>432</v>
      </c>
      <c r="B42" s="20">
        <v>21</v>
      </c>
      <c r="C42" t="s">
        <v>433</v>
      </c>
      <c r="D42" t="s">
        <v>311</v>
      </c>
      <c r="E42" t="s">
        <v>22</v>
      </c>
      <c r="F42" s="20">
        <v>27</v>
      </c>
      <c r="G42" s="101">
        <v>2.2893518518518521E-2</v>
      </c>
      <c r="H42" s="14">
        <f>IF(A42="","",IF(E42="Men",VLOOKUP(F42,'Time trial standards'!A$4:B$83,2,FALSE),VLOOKUP(F42,'Time trial standards'!A$4:C$83,3,FALSE)))</f>
        <v>1.804629464363906E-2</v>
      </c>
      <c r="I42" s="11">
        <f>IF(G42="","",IF(G42-H42&gt;0,G42-H42,""))</f>
        <v>4.8472238748794617E-3</v>
      </c>
      <c r="J42" s="11" t="str">
        <f>IF(G42="","",IF(G42-H42&gt;0,"",H42-G42))</f>
        <v/>
      </c>
      <c r="K42" s="15">
        <f>IF(OR(G42="",G42=Y$1),"",IF(I42="",-J42/G42*100,I42/G42*100))</f>
        <v>21.172909140019485</v>
      </c>
      <c r="L42" s="5">
        <f t="shared" si="10"/>
        <v>42</v>
      </c>
    </row>
    <row r="43" spans="1:12" x14ac:dyDescent="0.15">
      <c r="A43" s="20"/>
      <c r="B43" s="20"/>
      <c r="C43"/>
      <c r="D43"/>
      <c r="E43"/>
      <c r="F43" s="20"/>
      <c r="G43" s="101"/>
      <c r="H43" s="14" t="str">
        <f>IF(A43="","",IF(E43="Men",VLOOKUP(F43,'Time trial standards'!A$4:B$83,2,FALSE),VLOOKUP(F43,'Time trial standards'!A$4:C$83,3,FALSE)))</f>
        <v/>
      </c>
      <c r="I43" s="11" t="str">
        <f t="shared" si="11"/>
        <v/>
      </c>
      <c r="J43" s="11" t="str">
        <f t="shared" si="12"/>
        <v/>
      </c>
      <c r="K43" s="15" t="str">
        <f t="shared" si="13"/>
        <v/>
      </c>
      <c r="L43" s="5" t="str">
        <f t="shared" si="10"/>
        <v/>
      </c>
    </row>
    <row r="44" spans="1:12" x14ac:dyDescent="0.15">
      <c r="A44" s="20" t="s">
        <v>255</v>
      </c>
      <c r="B44" s="20">
        <v>43</v>
      </c>
      <c r="C44" t="s">
        <v>341</v>
      </c>
      <c r="D44" t="s">
        <v>329</v>
      </c>
      <c r="E44" t="s">
        <v>10</v>
      </c>
      <c r="F44" s="20">
        <v>40</v>
      </c>
      <c r="G44" s="101">
        <v>2.0497685185185181E-2</v>
      </c>
      <c r="H44" s="14">
        <f>IF(A44="","",IF(E44="Men",VLOOKUP(F44,'Time trial standards'!A$4:B$83,2,FALSE),VLOOKUP(F44,'Time trial standards'!A$4:C$83,3,FALSE)))</f>
        <v>2.0769603587962964E-2</v>
      </c>
      <c r="I44" s="11" t="str">
        <f>IF(G44="","",IF(G44-H44&gt;0,G44-H44,""))</f>
        <v/>
      </c>
      <c r="J44" s="11">
        <f>IF(G44="","",IF(G44-H44&gt;0,"",H44-G44))</f>
        <v>2.7191840277778281E-4</v>
      </c>
      <c r="K44" s="15">
        <f>IF(OR(G44="",G44=Y$1),"",IF(I44="",-J44/G44*100,I44/G44*100))</f>
        <v>-1.326581027668009</v>
      </c>
      <c r="L44" s="5">
        <f t="shared" si="10"/>
        <v>31</v>
      </c>
    </row>
    <row r="45" spans="1:12" x14ac:dyDescent="0.15">
      <c r="A45" s="20" t="s">
        <v>279</v>
      </c>
      <c r="B45" s="20">
        <v>42</v>
      </c>
      <c r="C45" t="s">
        <v>193</v>
      </c>
      <c r="D45" t="s">
        <v>329</v>
      </c>
      <c r="E45" t="s">
        <v>10</v>
      </c>
      <c r="F45" s="20">
        <v>45</v>
      </c>
      <c r="G45" s="101">
        <v>2.3773148148148151E-2</v>
      </c>
      <c r="H45" s="14">
        <f>IF(A45="","",IF(E45="Men",VLOOKUP(F45,'Time trial standards'!A$4:B$83,2,FALSE),VLOOKUP(F45,'Time trial standards'!A$4:C$83,3,FALSE)))</f>
        <v>2.1344642168209877E-2</v>
      </c>
      <c r="I45" s="11">
        <f>IF(G45="","",IF(G45-H45&gt;0,G45-H45,""))</f>
        <v>2.4285059799382738E-3</v>
      </c>
      <c r="J45" s="11" t="str">
        <f>IF(G45="","",IF(G45-H45&gt;0,"",H45-G45))</f>
        <v/>
      </c>
      <c r="K45" s="15">
        <f>IF(OR(G45="",G45=Y$1),"",IF(I45="",-J45/G45*100,I45/G45*100))</f>
        <v>10.215331872768591</v>
      </c>
      <c r="L45" s="5">
        <f t="shared" si="10"/>
        <v>38</v>
      </c>
    </row>
    <row r="46" spans="1:12" x14ac:dyDescent="0.15">
      <c r="A46" s="20" t="s">
        <v>273</v>
      </c>
      <c r="B46" s="20">
        <v>38</v>
      </c>
      <c r="C46" t="s">
        <v>328</v>
      </c>
      <c r="D46" t="s">
        <v>329</v>
      </c>
      <c r="E46" t="s">
        <v>10</v>
      </c>
      <c r="F46" s="20">
        <v>43</v>
      </c>
      <c r="G46" s="101">
        <v>2.356481481481482E-2</v>
      </c>
      <c r="H46" s="14">
        <f>IF(A46="","",IF(E46="Men",VLOOKUP(F46,'Time trial standards'!A$4:B$83,2,FALSE),VLOOKUP(F46,'Time trial standards'!A$4:C$83,3,FALSE)))</f>
        <v>2.1119068287037038E-2</v>
      </c>
      <c r="I46" s="11">
        <f>IF(G46="","",IF(G46-H46&gt;0,G46-H46,""))</f>
        <v>2.4457465277777819E-3</v>
      </c>
      <c r="J46" s="11" t="str">
        <f>IF(G46="","",IF(G46-H46&gt;0,"",H46-G46))</f>
        <v/>
      </c>
      <c r="K46" s="15">
        <f>IF(OR(G46="",G46=Y$1),"",IF(I46="",-J46/G46*100,I46/G46*100))</f>
        <v>10.378806483300606</v>
      </c>
      <c r="L46" s="5">
        <f t="shared" si="10"/>
        <v>39</v>
      </c>
    </row>
    <row r="47" spans="1:12" x14ac:dyDescent="0.15">
      <c r="A47" s="6" t="str">
        <f>IF(ISNUMBER('Race 1'!A83),'Race 1'!A83,"")</f>
        <v/>
      </c>
      <c r="B47" s="8" t="str">
        <f>IF(ISNUMBER('Race 1'!A83),'Race 1'!B83,"")</f>
        <v/>
      </c>
      <c r="C47" s="5" t="str">
        <f>IF(ISNUMBER('Race 1'!A83),'Race 1'!C83&amp;" "&amp;'Race 1'!D83,"")</f>
        <v/>
      </c>
      <c r="D47" s="5" t="str">
        <f>IF(ISNUMBER('Race 1'!A83),'Race 1'!G83,"")</f>
        <v/>
      </c>
      <c r="E47" s="5" t="str">
        <f>IF(ISNUMBER('Race 1'!A83),'Race 1'!I83,"")</f>
        <v/>
      </c>
      <c r="F47" s="5" t="str">
        <f>IF(ISNUMBER('Race 1'!A83),'Race 1'!H83,"")</f>
        <v/>
      </c>
      <c r="G47" s="9" t="str">
        <f>IF(ISNUMBER('Race 1'!A83),'Race 1'!O83/60,"")</f>
        <v/>
      </c>
      <c r="H47" s="14" t="str">
        <f>IF(A47="","",IF(E47="Men",VLOOKUP(F47,'Time trial standards'!A$4:B$83,2,FALSE),VLOOKUP(F47,'Time trial standards'!A$4:C$83,3,FALSE)))</f>
        <v/>
      </c>
      <c r="I47" s="11" t="str">
        <f t="shared" si="11"/>
        <v/>
      </c>
      <c r="J47" s="11" t="str">
        <f t="shared" si="12"/>
        <v/>
      </c>
      <c r="K47" s="15" t="str">
        <f t="shared" si="13"/>
        <v/>
      </c>
      <c r="L47" s="5" t="str">
        <f t="shared" si="10"/>
        <v/>
      </c>
    </row>
    <row r="48" spans="1:12" x14ac:dyDescent="0.15">
      <c r="A48" s="6" t="str">
        <f>IF(ISNUMBER('Race 1'!A84),'Race 1'!A84,"")</f>
        <v/>
      </c>
      <c r="B48" s="8" t="str">
        <f>IF(ISNUMBER('Race 1'!A84),'Race 1'!B84,"")</f>
        <v/>
      </c>
      <c r="C48" s="5" t="str">
        <f>IF(ISNUMBER('Race 1'!A84),'Race 1'!C84&amp;" "&amp;'Race 1'!D84,"")</f>
        <v/>
      </c>
      <c r="D48" s="5" t="str">
        <f>IF(ISNUMBER('Race 1'!A84),'Race 1'!G84,"")</f>
        <v/>
      </c>
      <c r="E48" s="5" t="str">
        <f>IF(ISNUMBER('Race 1'!A84),'Race 1'!I84,"")</f>
        <v/>
      </c>
      <c r="F48" s="5" t="str">
        <f>IF(ISNUMBER('Race 1'!A84),'Race 1'!H84,"")</f>
        <v/>
      </c>
      <c r="G48" s="9" t="str">
        <f>IF(ISNUMBER('Race 1'!A84),'Race 1'!O84/60,"")</f>
        <v/>
      </c>
      <c r="H48" s="14" t="str">
        <f>IF(A48="","",IF(E48="Men",VLOOKUP(F48,'Time trial standards'!A$4:B$83,2,FALSE),VLOOKUP(F48,'Time trial standards'!A$4:C$83,3,FALSE)))</f>
        <v/>
      </c>
      <c r="I48" s="11" t="str">
        <f t="shared" si="11"/>
        <v/>
      </c>
      <c r="J48" s="11" t="str">
        <f t="shared" si="12"/>
        <v/>
      </c>
      <c r="K48" s="15" t="str">
        <f t="shared" si="13"/>
        <v/>
      </c>
      <c r="L48" s="5" t="str">
        <f t="shared" si="10"/>
        <v/>
      </c>
    </row>
    <row r="49" spans="1:12" x14ac:dyDescent="0.15">
      <c r="A49" s="6" t="str">
        <f>IF(ISNUMBER('Race 1'!A85),'Race 1'!A85,"")</f>
        <v/>
      </c>
      <c r="B49" s="8" t="str">
        <f>IF(ISNUMBER('Race 1'!A85),'Race 1'!B85,"")</f>
        <v/>
      </c>
      <c r="C49" s="5" t="str">
        <f>IF(ISNUMBER('Race 1'!A85),'Race 1'!C85&amp;" "&amp;'Race 1'!D85,"")</f>
        <v/>
      </c>
      <c r="D49" s="5" t="str">
        <f>IF(ISNUMBER('Race 1'!A85),'Race 1'!G85,"")</f>
        <v/>
      </c>
      <c r="E49" s="5" t="str">
        <f>IF(ISNUMBER('Race 1'!A85),'Race 1'!I85,"")</f>
        <v/>
      </c>
      <c r="F49" s="5" t="str">
        <f>IF(ISNUMBER('Race 1'!A85),'Race 1'!H85,"")</f>
        <v/>
      </c>
      <c r="G49" s="9" t="str">
        <f>IF(ISNUMBER('Race 1'!A85),'Race 1'!O85/60,"")</f>
        <v/>
      </c>
      <c r="H49" s="14" t="str">
        <f>IF(A49="","",IF(E49="Men",VLOOKUP(F49,'Time trial standards'!A$4:B$83,2,FALSE),VLOOKUP(F49,'Time trial standards'!A$4:C$83,3,FALSE)))</f>
        <v/>
      </c>
      <c r="I49" s="11" t="str">
        <f t="shared" si="11"/>
        <v/>
      </c>
      <c r="J49" s="11" t="str">
        <f t="shared" si="12"/>
        <v/>
      </c>
      <c r="K49" s="15" t="str">
        <f t="shared" si="13"/>
        <v/>
      </c>
      <c r="L49" s="5" t="str">
        <f t="shared" si="10"/>
        <v/>
      </c>
    </row>
    <row r="50" spans="1:12" x14ac:dyDescent="0.15">
      <c r="A50" s="6" t="str">
        <f>IF(ISNUMBER('Race 1'!A86),'Race 1'!A86,"")</f>
        <v/>
      </c>
      <c r="B50" s="8" t="str">
        <f>IF(ISNUMBER('Race 1'!A86),'Race 1'!B86,"")</f>
        <v/>
      </c>
      <c r="C50" s="5" t="str">
        <f>IF(ISNUMBER('Race 1'!A86),'Race 1'!C86&amp;" "&amp;'Race 1'!D86,"")</f>
        <v/>
      </c>
      <c r="D50" s="5" t="str">
        <f>IF(ISNUMBER('Race 1'!A86),'Race 1'!G86,"")</f>
        <v/>
      </c>
      <c r="E50" s="5" t="str">
        <f>IF(ISNUMBER('Race 1'!A86),'Race 1'!I86,"")</f>
        <v/>
      </c>
      <c r="F50" s="5" t="str">
        <f>IF(ISNUMBER('Race 1'!A86),'Race 1'!H86,"")</f>
        <v/>
      </c>
      <c r="G50" s="9" t="str">
        <f>IF(ISNUMBER('Race 1'!A86),'Race 1'!O86/60,"")</f>
        <v/>
      </c>
      <c r="H50" s="14" t="str">
        <f>IF(A50="","",IF(E50="Men",VLOOKUP(F50,'Time trial standards'!A$4:B$83,2,FALSE),VLOOKUP(F50,'Time trial standards'!A$4:C$83,3,FALSE)))</f>
        <v/>
      </c>
      <c r="I50" s="11" t="str">
        <f t="shared" si="11"/>
        <v/>
      </c>
      <c r="J50" s="11" t="str">
        <f t="shared" si="12"/>
        <v/>
      </c>
      <c r="K50" s="15" t="str">
        <f t="shared" si="13"/>
        <v/>
      </c>
      <c r="L50" s="5" t="str">
        <f t="shared" si="10"/>
        <v/>
      </c>
    </row>
    <row r="51" spans="1:12" x14ac:dyDescent="0.15">
      <c r="A51" s="6" t="str">
        <f>IF(ISNUMBER('Race 1'!A87),'Race 1'!A87,"")</f>
        <v/>
      </c>
      <c r="B51" s="8" t="str">
        <f>IF(ISNUMBER('Race 1'!A87),'Race 1'!B87,"")</f>
        <v/>
      </c>
      <c r="C51" s="5" t="str">
        <f>IF(ISNUMBER('Race 1'!A87),'Race 1'!C87&amp;" "&amp;'Race 1'!D87,"")</f>
        <v/>
      </c>
      <c r="D51" s="5" t="str">
        <f>IF(ISNUMBER('Race 1'!A87),'Race 1'!G87,"")</f>
        <v/>
      </c>
      <c r="E51" s="5" t="str">
        <f>IF(ISNUMBER('Race 1'!A87),'Race 1'!I87,"")</f>
        <v/>
      </c>
      <c r="F51" s="5" t="str">
        <f>IF(ISNUMBER('Race 1'!A87),'Race 1'!H87,"")</f>
        <v/>
      </c>
      <c r="G51" s="9" t="str">
        <f>IF(ISNUMBER('Race 1'!A87),'Race 1'!O87/60,"")</f>
        <v/>
      </c>
      <c r="H51" s="14" t="str">
        <f>IF(A51="","",IF(E51="Men",VLOOKUP(F51,'Time trial standards'!A$4:B$83,2,FALSE),VLOOKUP(F51,'Time trial standards'!A$4:C$83,3,FALSE)))</f>
        <v/>
      </c>
      <c r="I51" s="11" t="str">
        <f t="shared" si="11"/>
        <v/>
      </c>
      <c r="J51" s="11" t="str">
        <f t="shared" si="12"/>
        <v/>
      </c>
      <c r="K51" s="15" t="str">
        <f t="shared" si="13"/>
        <v/>
      </c>
      <c r="L51" s="5" t="str">
        <f t="shared" si="10"/>
        <v/>
      </c>
    </row>
    <row r="52" spans="1:12" x14ac:dyDescent="0.15">
      <c r="A52" s="6" t="str">
        <f>IF(ISNUMBER('Race 1'!A88),'Race 1'!A88,"")</f>
        <v/>
      </c>
      <c r="B52" s="8" t="str">
        <f>IF(ISNUMBER('Race 1'!A88),'Race 1'!B88,"")</f>
        <v/>
      </c>
      <c r="C52" s="5" t="str">
        <f>IF(ISNUMBER('Race 1'!A88),'Race 1'!C88&amp;" "&amp;'Race 1'!D88,"")</f>
        <v/>
      </c>
      <c r="D52" s="5" t="str">
        <f>IF(ISNUMBER('Race 1'!A88),'Race 1'!G88,"")</f>
        <v/>
      </c>
      <c r="E52" s="5" t="str">
        <f>IF(ISNUMBER('Race 1'!A88),'Race 1'!I88,"")</f>
        <v/>
      </c>
      <c r="F52" s="5" t="str">
        <f>IF(ISNUMBER('Race 1'!A88),'Race 1'!H88,"")</f>
        <v/>
      </c>
      <c r="G52" s="9" t="str">
        <f>IF(ISNUMBER('Race 1'!A88),'Race 1'!O88/60,"")</f>
        <v/>
      </c>
      <c r="H52" s="14" t="str">
        <f>IF(A52="","",IF(E52="Men",VLOOKUP(F52,'Time trial standards'!A$4:B$83,2,FALSE),VLOOKUP(F52,'Time trial standards'!A$4:C$83,3,FALSE)))</f>
        <v/>
      </c>
      <c r="I52" s="11" t="str">
        <f t="shared" si="11"/>
        <v/>
      </c>
      <c r="J52" s="11" t="str">
        <f t="shared" si="12"/>
        <v/>
      </c>
      <c r="K52" s="15" t="str">
        <f t="shared" si="13"/>
        <v/>
      </c>
      <c r="L52" s="5" t="str">
        <f t="shared" si="10"/>
        <v/>
      </c>
    </row>
    <row r="53" spans="1:12" x14ac:dyDescent="0.15">
      <c r="A53" s="6" t="str">
        <f>IF(ISNUMBER('Race 1'!A89),'Race 1'!A89,"")</f>
        <v/>
      </c>
      <c r="B53" s="8" t="str">
        <f>IF(ISNUMBER('Race 1'!A89),'Race 1'!B89,"")</f>
        <v/>
      </c>
      <c r="C53" s="5" t="str">
        <f>IF(ISNUMBER('Race 1'!A89),'Race 1'!C89&amp;" "&amp;'Race 1'!D89,"")</f>
        <v/>
      </c>
      <c r="D53" s="5" t="str">
        <f>IF(ISNUMBER('Race 1'!A89),'Race 1'!G89,"")</f>
        <v/>
      </c>
      <c r="E53" s="5" t="str">
        <f>IF(ISNUMBER('Race 1'!A89),'Race 1'!I89,"")</f>
        <v/>
      </c>
      <c r="F53" s="5" t="str">
        <f>IF(ISNUMBER('Race 1'!A89),'Race 1'!H89,"")</f>
        <v/>
      </c>
      <c r="G53" s="9" t="str">
        <f>IF(ISNUMBER('Race 1'!A89),'Race 1'!O89/60,"")</f>
        <v/>
      </c>
      <c r="H53" s="14" t="str">
        <f>IF(A53="","",IF(E53="Men",VLOOKUP(F53,'Time trial standards'!A$4:B$83,2,FALSE),VLOOKUP(F53,'Time trial standards'!A$4:C$83,3,FALSE)))</f>
        <v/>
      </c>
      <c r="I53" s="11" t="str">
        <f t="shared" si="11"/>
        <v/>
      </c>
      <c r="J53" s="11" t="str">
        <f t="shared" si="12"/>
        <v/>
      </c>
      <c r="K53" s="15" t="str">
        <f t="shared" si="13"/>
        <v/>
      </c>
      <c r="L53" s="5" t="str">
        <f t="shared" si="10"/>
        <v/>
      </c>
    </row>
    <row r="54" spans="1:12" x14ac:dyDescent="0.15">
      <c r="A54" s="6" t="str">
        <f>IF(ISNUMBER('Race 1'!A90),'Race 1'!A90,"")</f>
        <v/>
      </c>
      <c r="B54" s="8" t="str">
        <f>IF(ISNUMBER('Race 1'!A90),'Race 1'!B90,"")</f>
        <v/>
      </c>
      <c r="C54" s="5" t="str">
        <f>IF(ISNUMBER('Race 1'!A90),'Race 1'!C90&amp;" "&amp;'Race 1'!D90,"")</f>
        <v/>
      </c>
      <c r="D54" s="5" t="str">
        <f>IF(ISNUMBER('Race 1'!A90),'Race 1'!G90,"")</f>
        <v/>
      </c>
      <c r="E54" s="5" t="str">
        <f>IF(ISNUMBER('Race 1'!A90),'Race 1'!I90,"")</f>
        <v/>
      </c>
      <c r="F54" s="5" t="str">
        <f>IF(ISNUMBER('Race 1'!A90),'Race 1'!H90,"")</f>
        <v/>
      </c>
      <c r="G54" s="9" t="str">
        <f>IF(ISNUMBER('Race 1'!A90),'Race 1'!O90/60,"")</f>
        <v/>
      </c>
      <c r="H54" s="14" t="str">
        <f>IF(A54="","",IF(E54="Men",VLOOKUP(F54,'Time trial standards'!A$4:B$83,2,FALSE),VLOOKUP(F54,'Time trial standards'!A$4:C$83,3,FALSE)))</f>
        <v/>
      </c>
      <c r="I54" s="11" t="str">
        <f t="shared" si="11"/>
        <v/>
      </c>
      <c r="J54" s="11" t="str">
        <f t="shared" si="12"/>
        <v/>
      </c>
      <c r="K54" s="15" t="str">
        <f t="shared" si="13"/>
        <v/>
      </c>
      <c r="L54" s="5" t="str">
        <f t="shared" si="10"/>
        <v/>
      </c>
    </row>
    <row r="55" spans="1:12" x14ac:dyDescent="0.15">
      <c r="A55" s="6" t="str">
        <f>IF(ISNUMBER('Race 1'!A91),'Race 1'!A91,"")</f>
        <v/>
      </c>
      <c r="B55" s="8" t="str">
        <f>IF(ISNUMBER('Race 1'!A91),'Race 1'!B91,"")</f>
        <v/>
      </c>
      <c r="C55" s="5" t="str">
        <f>IF(ISNUMBER('Race 1'!A91),'Race 1'!C91&amp;" "&amp;'Race 1'!D91,"")</f>
        <v/>
      </c>
      <c r="D55" s="5" t="str">
        <f>IF(ISNUMBER('Race 1'!A91),'Race 1'!G91,"")</f>
        <v/>
      </c>
      <c r="E55" s="5" t="str">
        <f>IF(ISNUMBER('Race 1'!A91),'Race 1'!I91,"")</f>
        <v/>
      </c>
      <c r="F55" s="5" t="str">
        <f>IF(ISNUMBER('Race 1'!A91),'Race 1'!H91,"")</f>
        <v/>
      </c>
      <c r="G55" s="9" t="str">
        <f>IF(ISNUMBER('Race 1'!A91),'Race 1'!O91/60,"")</f>
        <v/>
      </c>
      <c r="H55" s="14" t="str">
        <f>IF(A55="","",IF(E55="Men",VLOOKUP(F55,'Time trial standards'!A$4:B$83,2,FALSE),VLOOKUP(F55,'Time trial standards'!A$4:C$83,3,FALSE)))</f>
        <v/>
      </c>
      <c r="I55" s="11" t="str">
        <f t="shared" si="11"/>
        <v/>
      </c>
      <c r="J55" s="11" t="str">
        <f t="shared" si="12"/>
        <v/>
      </c>
      <c r="K55" s="15" t="str">
        <f t="shared" si="13"/>
        <v/>
      </c>
      <c r="L55" s="5" t="str">
        <f t="shared" si="10"/>
        <v/>
      </c>
    </row>
    <row r="56" spans="1:12" x14ac:dyDescent="0.15">
      <c r="A56" s="6" t="str">
        <f>IF(ISNUMBER('Race 1'!A92),'Race 1'!A92,"")</f>
        <v/>
      </c>
      <c r="B56" s="8" t="str">
        <f>IF(ISNUMBER('Race 1'!A92),'Race 1'!B92,"")</f>
        <v/>
      </c>
      <c r="C56" s="5" t="str">
        <f>IF(ISNUMBER('Race 1'!A92),'Race 1'!C92&amp;" "&amp;'Race 1'!D92,"")</f>
        <v/>
      </c>
      <c r="D56" s="5" t="str">
        <f>IF(ISNUMBER('Race 1'!A92),'Race 1'!G92,"")</f>
        <v/>
      </c>
      <c r="E56" s="5" t="str">
        <f>IF(ISNUMBER('Race 1'!A92),'Race 1'!I92,"")</f>
        <v/>
      </c>
      <c r="F56" s="5" t="str">
        <f>IF(ISNUMBER('Race 1'!A92),'Race 1'!H92,"")</f>
        <v/>
      </c>
      <c r="G56" s="9" t="str">
        <f>IF(ISNUMBER('Race 1'!A92),'Race 1'!O92/60,"")</f>
        <v/>
      </c>
      <c r="H56" s="14" t="str">
        <f>IF(A56="","",IF(E56="Men",VLOOKUP(F56,'Time trial standards'!A$4:B$83,2,FALSE),VLOOKUP(F56,'Time trial standards'!A$4:C$83,3,FALSE)))</f>
        <v/>
      </c>
      <c r="I56" s="11" t="str">
        <f t="shared" si="11"/>
        <v/>
      </c>
      <c r="J56" s="11" t="str">
        <f t="shared" si="12"/>
        <v/>
      </c>
      <c r="K56" s="15" t="str">
        <f t="shared" si="13"/>
        <v/>
      </c>
      <c r="L56" s="5" t="str">
        <f t="shared" si="10"/>
        <v/>
      </c>
    </row>
    <row r="57" spans="1:12" x14ac:dyDescent="0.15">
      <c r="A57" s="6" t="str">
        <f>IF(ISNUMBER('Race 1'!A93),'Race 1'!A93,"")</f>
        <v/>
      </c>
      <c r="B57" s="8" t="str">
        <f>IF(ISNUMBER('Race 1'!A93),'Race 1'!B93,"")</f>
        <v/>
      </c>
      <c r="C57" s="5" t="str">
        <f>IF(ISNUMBER('Race 1'!A93),'Race 1'!C93&amp;" "&amp;'Race 1'!D93,"")</f>
        <v/>
      </c>
      <c r="D57" s="5" t="str">
        <f>IF(ISNUMBER('Race 1'!A93),'Race 1'!G93,"")</f>
        <v/>
      </c>
      <c r="E57" s="5" t="str">
        <f>IF(ISNUMBER('Race 1'!A93),'Race 1'!I93,"")</f>
        <v/>
      </c>
      <c r="F57" s="5" t="str">
        <f>IF(ISNUMBER('Race 1'!A93),'Race 1'!H93,"")</f>
        <v/>
      </c>
      <c r="G57" s="9" t="str">
        <f>IF(ISNUMBER('Race 1'!A93),'Race 1'!O93/60,"")</f>
        <v/>
      </c>
      <c r="H57" s="14" t="str">
        <f>IF(A57="","",IF(E57="Men",VLOOKUP(F57,'Time trial standards'!A$4:B$83,2,FALSE),VLOOKUP(F57,'Time trial standards'!A$4:C$83,3,FALSE)))</f>
        <v/>
      </c>
      <c r="I57" s="11" t="str">
        <f t="shared" si="11"/>
        <v/>
      </c>
      <c r="J57" s="11" t="str">
        <f t="shared" si="12"/>
        <v/>
      </c>
      <c r="K57" s="15" t="str">
        <f t="shared" si="13"/>
        <v/>
      </c>
      <c r="L57" s="5" t="str">
        <f t="shared" si="10"/>
        <v/>
      </c>
    </row>
    <row r="58" spans="1:12" x14ac:dyDescent="0.15">
      <c r="A58" s="6" t="str">
        <f>IF(ISNUMBER('Race 1'!A94),'Race 1'!A94,"")</f>
        <v/>
      </c>
      <c r="B58" s="8" t="str">
        <f>IF(ISNUMBER('Race 1'!A94),'Race 1'!B94,"")</f>
        <v/>
      </c>
      <c r="C58" s="5" t="str">
        <f>IF(ISNUMBER('Race 1'!A94),'Race 1'!C94&amp;" "&amp;'Race 1'!D94,"")</f>
        <v/>
      </c>
      <c r="D58" s="5" t="str">
        <f>IF(ISNUMBER('Race 1'!A94),'Race 1'!G94,"")</f>
        <v/>
      </c>
      <c r="E58" s="5" t="str">
        <f>IF(ISNUMBER('Race 1'!A94),'Race 1'!I94,"")</f>
        <v/>
      </c>
      <c r="F58" s="5" t="str">
        <f>IF(ISNUMBER('Race 1'!A94),'Race 1'!H94,"")</f>
        <v/>
      </c>
      <c r="G58" s="9" t="str">
        <f>IF(ISNUMBER('Race 1'!A94),'Race 1'!O94/60,"")</f>
        <v/>
      </c>
      <c r="H58" s="14" t="str">
        <f>IF(A58="","",IF(E58="Men",VLOOKUP(F58,'Time trial standards'!A$4:B$83,2,FALSE),VLOOKUP(F58,'Time trial standards'!A$4:C$83,3,FALSE)))</f>
        <v/>
      </c>
      <c r="I58" s="11" t="str">
        <f t="shared" si="11"/>
        <v/>
      </c>
      <c r="J58" s="11" t="str">
        <f t="shared" si="12"/>
        <v/>
      </c>
      <c r="K58" s="15" t="str">
        <f t="shared" si="13"/>
        <v/>
      </c>
      <c r="L58" s="5" t="str">
        <f t="shared" si="10"/>
        <v/>
      </c>
    </row>
    <row r="59" spans="1:12" x14ac:dyDescent="0.15">
      <c r="A59" s="6" t="str">
        <f>IF(ISNUMBER('Race 1'!A95),'Race 1'!A95,"")</f>
        <v/>
      </c>
      <c r="B59" s="8" t="str">
        <f>IF(ISNUMBER('Race 1'!A95),'Race 1'!B95,"")</f>
        <v/>
      </c>
      <c r="C59" s="5" t="str">
        <f>IF(ISNUMBER('Race 1'!A95),'Race 1'!C95&amp;" "&amp;'Race 1'!D95,"")</f>
        <v/>
      </c>
      <c r="D59" s="5" t="str">
        <f>IF(ISNUMBER('Race 1'!A95),'Race 1'!G95,"")</f>
        <v/>
      </c>
      <c r="E59" s="5" t="str">
        <f>IF(ISNUMBER('Race 1'!A95),'Race 1'!I95,"")</f>
        <v/>
      </c>
      <c r="F59" s="5" t="str">
        <f>IF(ISNUMBER('Race 1'!A95),'Race 1'!H95,"")</f>
        <v/>
      </c>
      <c r="G59" s="9" t="str">
        <f>IF(ISNUMBER('Race 1'!A95),'Race 1'!O95/60,"")</f>
        <v/>
      </c>
      <c r="H59" s="14" t="str">
        <f>IF(A59="","",IF(E59="Men",VLOOKUP(F59,'Time trial standards'!A$4:B$83,2,FALSE),VLOOKUP(F59,'Time trial standards'!A$4:C$83,3,FALSE)))</f>
        <v/>
      </c>
      <c r="I59" s="11" t="str">
        <f t="shared" si="11"/>
        <v/>
      </c>
      <c r="J59" s="11" t="str">
        <f t="shared" si="12"/>
        <v/>
      </c>
      <c r="K59" s="15" t="str">
        <f t="shared" si="13"/>
        <v/>
      </c>
      <c r="L59" s="5" t="str">
        <f t="shared" si="10"/>
        <v/>
      </c>
    </row>
    <row r="60" spans="1:12" x14ac:dyDescent="0.15">
      <c r="A60" s="6" t="str">
        <f>IF(ISNUMBER('Race 1'!A96),'Race 1'!A96,"")</f>
        <v/>
      </c>
      <c r="B60" s="8" t="str">
        <f>IF(ISNUMBER('Race 1'!A96),'Race 1'!B96,"")</f>
        <v/>
      </c>
      <c r="C60" s="5" t="str">
        <f>IF(ISNUMBER('Race 1'!A96),'Race 1'!C96&amp;" "&amp;'Race 1'!D96,"")</f>
        <v/>
      </c>
      <c r="D60" s="5" t="str">
        <f>IF(ISNUMBER('Race 1'!A96),'Race 1'!G96,"")</f>
        <v/>
      </c>
      <c r="E60" s="5" t="str">
        <f>IF(ISNUMBER('Race 1'!A96),'Race 1'!I96,"")</f>
        <v/>
      </c>
      <c r="F60" s="5" t="str">
        <f>IF(ISNUMBER('Race 1'!A96),'Race 1'!H96,"")</f>
        <v/>
      </c>
      <c r="G60" s="9" t="str">
        <f>IF(ISNUMBER('Race 1'!A96),'Race 1'!O96/60,"")</f>
        <v/>
      </c>
      <c r="H60" s="14" t="str">
        <f>IF(A60="","",IF(E60="Men",VLOOKUP(F60,'Time trial standards'!A$4:B$83,2,FALSE),VLOOKUP(F60,'Time trial standards'!A$4:C$83,3,FALSE)))</f>
        <v/>
      </c>
      <c r="I60" s="11" t="str">
        <f t="shared" si="11"/>
        <v/>
      </c>
      <c r="J60" s="11" t="str">
        <f t="shared" si="12"/>
        <v/>
      </c>
      <c r="K60" s="15" t="str">
        <f t="shared" si="13"/>
        <v/>
      </c>
      <c r="L60" s="5" t="str">
        <f t="shared" si="10"/>
        <v/>
      </c>
    </row>
    <row r="61" spans="1:12" x14ac:dyDescent="0.15">
      <c r="A61" s="6" t="str">
        <f>IF(ISNUMBER('Race 1'!A97),'Race 1'!A97,"")</f>
        <v/>
      </c>
      <c r="B61" s="8" t="str">
        <f>IF(ISNUMBER('Race 1'!A97),'Race 1'!B97,"")</f>
        <v/>
      </c>
      <c r="C61" s="5" t="str">
        <f>IF(ISNUMBER('Race 1'!A97),'Race 1'!C97&amp;" "&amp;'Race 1'!D97,"")</f>
        <v/>
      </c>
      <c r="D61" s="5" t="str">
        <f>IF(ISNUMBER('Race 1'!A97),'Race 1'!G97,"")</f>
        <v/>
      </c>
      <c r="E61" s="5" t="str">
        <f>IF(ISNUMBER('Race 1'!A97),'Race 1'!I97,"")</f>
        <v/>
      </c>
      <c r="F61" s="5" t="str">
        <f>IF(ISNUMBER('Race 1'!A97),'Race 1'!H97,"")</f>
        <v/>
      </c>
      <c r="G61" s="9" t="str">
        <f>IF(ISNUMBER('Race 1'!A97),'Race 1'!O97/60,"")</f>
        <v/>
      </c>
      <c r="H61" s="14" t="str">
        <f>IF(A61="","",IF(E61="Men",VLOOKUP(F61,'Time trial standards'!A$4:B$83,2,FALSE),VLOOKUP(F61,'Time trial standards'!A$4:C$83,3,FALSE)))</f>
        <v/>
      </c>
      <c r="I61" s="11" t="str">
        <f t="shared" si="11"/>
        <v/>
      </c>
      <c r="J61" s="11" t="str">
        <f t="shared" si="12"/>
        <v/>
      </c>
      <c r="K61" s="15" t="str">
        <f t="shared" si="13"/>
        <v/>
      </c>
      <c r="L61" s="5" t="str">
        <f t="shared" si="10"/>
        <v/>
      </c>
    </row>
    <row r="62" spans="1:12" x14ac:dyDescent="0.15">
      <c r="A62" s="6" t="str">
        <f>IF(ISNUMBER('Race 1'!A98),'Race 1'!A98,"")</f>
        <v/>
      </c>
      <c r="B62" s="8" t="str">
        <f>IF(ISNUMBER('Race 1'!A98),'Race 1'!B98,"")</f>
        <v/>
      </c>
      <c r="C62" s="5" t="str">
        <f>IF(ISNUMBER('Race 1'!A98),'Race 1'!C98&amp;" "&amp;'Race 1'!D98,"")</f>
        <v/>
      </c>
      <c r="D62" s="5" t="str">
        <f>IF(ISNUMBER('Race 1'!A98),'Race 1'!G98,"")</f>
        <v/>
      </c>
      <c r="E62" s="5" t="str">
        <f>IF(ISNUMBER('Race 1'!A98),'Race 1'!I98,"")</f>
        <v/>
      </c>
      <c r="F62" s="5" t="str">
        <f>IF(ISNUMBER('Race 1'!A98),'Race 1'!H98,"")</f>
        <v/>
      </c>
      <c r="G62" s="9" t="str">
        <f>IF(ISNUMBER('Race 1'!A98),'Race 1'!O98/60,"")</f>
        <v/>
      </c>
      <c r="H62" s="14" t="str">
        <f>IF(A62="","",IF(E62="Men",VLOOKUP(F62,'Time trial standards'!A$4:B$83,2,FALSE),VLOOKUP(F62,'Time trial standards'!A$4:C$83,3,FALSE)))</f>
        <v/>
      </c>
      <c r="I62" s="11" t="str">
        <f t="shared" si="11"/>
        <v/>
      </c>
      <c r="J62" s="11" t="str">
        <f t="shared" si="12"/>
        <v/>
      </c>
      <c r="K62" s="15" t="str">
        <f t="shared" si="13"/>
        <v/>
      </c>
      <c r="L62" s="5" t="str">
        <f t="shared" si="10"/>
        <v/>
      </c>
    </row>
    <row r="63" spans="1:12" x14ac:dyDescent="0.15">
      <c r="A63" s="6" t="str">
        <f>IF(ISNUMBER('Race 1'!A99),'Race 1'!A99,"")</f>
        <v/>
      </c>
      <c r="B63" s="8" t="str">
        <f>IF(ISNUMBER('Race 1'!A99),'Race 1'!B99,"")</f>
        <v/>
      </c>
      <c r="C63" s="5" t="str">
        <f>IF(ISNUMBER('Race 1'!A99),'Race 1'!C99&amp;" "&amp;'Race 1'!D99,"")</f>
        <v/>
      </c>
      <c r="D63" s="5" t="str">
        <f>IF(ISNUMBER('Race 1'!A99),'Race 1'!G99,"")</f>
        <v/>
      </c>
      <c r="E63" s="5" t="str">
        <f>IF(ISNUMBER('Race 1'!A99),'Race 1'!I99,"")</f>
        <v/>
      </c>
      <c r="F63" s="5" t="str">
        <f>IF(ISNUMBER('Race 1'!A99),'Race 1'!H99,"")</f>
        <v/>
      </c>
      <c r="G63" s="9" t="str">
        <f>IF(ISNUMBER('Race 1'!A99),'Race 1'!O99/60,"")</f>
        <v/>
      </c>
      <c r="H63" s="14" t="str">
        <f>IF(A63="","",IF(E63="Men",VLOOKUP(F63,'Time trial standards'!A$4:B$83,2,FALSE),VLOOKUP(F63,'Time trial standards'!A$4:C$83,3,FALSE)))</f>
        <v/>
      </c>
      <c r="I63" s="11" t="str">
        <f t="shared" si="11"/>
        <v/>
      </c>
      <c r="J63" s="11" t="str">
        <f t="shared" si="12"/>
        <v/>
      </c>
      <c r="K63" s="15" t="str">
        <f t="shared" si="13"/>
        <v/>
      </c>
      <c r="L63" s="5" t="str">
        <f t="shared" si="10"/>
        <v/>
      </c>
    </row>
    <row r="64" spans="1:12" x14ac:dyDescent="0.15">
      <c r="A64" s="6" t="str">
        <f>IF(ISNUMBER('Race 1'!A100),'Race 1'!A100,"")</f>
        <v/>
      </c>
      <c r="B64" s="8" t="str">
        <f>IF(ISNUMBER('Race 1'!A100),'Race 1'!B100,"")</f>
        <v/>
      </c>
      <c r="C64" s="5" t="str">
        <f>IF(ISNUMBER('Race 1'!A100),'Race 1'!C100&amp;" "&amp;'Race 1'!D100,"")</f>
        <v/>
      </c>
      <c r="D64" s="5" t="str">
        <f>IF(ISNUMBER('Race 1'!A100),'Race 1'!G100,"")</f>
        <v/>
      </c>
      <c r="E64" s="5" t="str">
        <f>IF(ISNUMBER('Race 1'!A100),'Race 1'!I100,"")</f>
        <v/>
      </c>
      <c r="F64" s="5" t="str">
        <f>IF(ISNUMBER('Race 1'!A100),'Race 1'!H100,"")</f>
        <v/>
      </c>
      <c r="G64" s="9" t="str">
        <f>IF(ISNUMBER('Race 1'!A100),'Race 1'!O100/60,"")</f>
        <v/>
      </c>
      <c r="H64" s="14" t="str">
        <f>IF(A64="","",IF(E64="Men",VLOOKUP(F64,'Time trial standards'!A$4:B$83,2,FALSE),VLOOKUP(F64,'Time trial standards'!A$4:C$83,3,FALSE)))</f>
        <v/>
      </c>
      <c r="I64" s="11" t="str">
        <f t="shared" si="11"/>
        <v/>
      </c>
      <c r="J64" s="11" t="str">
        <f t="shared" si="12"/>
        <v/>
      </c>
      <c r="K64" s="15" t="str">
        <f t="shared" si="13"/>
        <v/>
      </c>
      <c r="L64" s="5" t="str">
        <f t="shared" si="10"/>
        <v/>
      </c>
    </row>
    <row r="65" spans="1:12" x14ac:dyDescent="0.15">
      <c r="A65" s="6" t="str">
        <f>IF(ISNUMBER('Race 1'!A101),'Race 1'!A101,"")</f>
        <v/>
      </c>
      <c r="B65" s="8" t="str">
        <f>IF(ISNUMBER('Race 1'!A101),'Race 1'!B101,"")</f>
        <v/>
      </c>
      <c r="C65" s="5" t="str">
        <f>IF(ISNUMBER('Race 1'!A101),'Race 1'!C101&amp;" "&amp;'Race 1'!D101,"")</f>
        <v/>
      </c>
      <c r="D65" s="5" t="str">
        <f>IF(ISNUMBER('Race 1'!A101),'Race 1'!G101,"")</f>
        <v/>
      </c>
      <c r="E65" s="5" t="str">
        <f>IF(ISNUMBER('Race 1'!A101),'Race 1'!I101,"")</f>
        <v/>
      </c>
      <c r="F65" s="5" t="str">
        <f>IF(ISNUMBER('Race 1'!A101),'Race 1'!H101,"")</f>
        <v/>
      </c>
      <c r="G65" s="9" t="str">
        <f>IF(ISNUMBER('Race 1'!A101),'Race 1'!O101/60,"")</f>
        <v/>
      </c>
      <c r="H65" s="14" t="str">
        <f>IF(A65="","",IF(E65="Men",VLOOKUP(F65,'Time trial standards'!A$4:B$83,2,FALSE),VLOOKUP(F65,'Time trial standards'!A$4:C$83,3,FALSE)))</f>
        <v/>
      </c>
      <c r="I65" s="11" t="str">
        <f t="shared" ref="I65:I96" si="14">IF(G65="","",IF(G65-H65&gt;0,G65-H65,""))</f>
        <v/>
      </c>
      <c r="J65" s="11" t="str">
        <f t="shared" ref="J65:J99" si="15">IF(G65="","",IF(G65-H65&gt;0,"",H65-G65))</f>
        <v/>
      </c>
      <c r="K65" s="15" t="str">
        <f t="shared" ref="K65:K96" si="16">IF(OR(G65="",G65=Y$1),"",IF(I65="",-J65/G65*100,I65/G65*100))</f>
        <v/>
      </c>
      <c r="L65" s="5" t="str">
        <f t="shared" si="10"/>
        <v/>
      </c>
    </row>
    <row r="66" spans="1:12" x14ac:dyDescent="0.15">
      <c r="A66" s="6" t="str">
        <f>IF(ISNUMBER('Race 1'!A102),'Race 1'!A102,"")</f>
        <v/>
      </c>
      <c r="B66" s="8" t="str">
        <f>IF(ISNUMBER('Race 1'!A102),'Race 1'!B102,"")</f>
        <v/>
      </c>
      <c r="C66" s="5" t="str">
        <f>IF(ISNUMBER('Race 1'!A102),'Race 1'!C102&amp;" "&amp;'Race 1'!D102,"")</f>
        <v/>
      </c>
      <c r="D66" s="5" t="str">
        <f>IF(ISNUMBER('Race 1'!A102),'Race 1'!G102,"")</f>
        <v/>
      </c>
      <c r="E66" s="5" t="str">
        <f>IF(ISNUMBER('Race 1'!A102),'Race 1'!I102,"")</f>
        <v/>
      </c>
      <c r="F66" s="5" t="str">
        <f>IF(ISNUMBER('Race 1'!A102),'Race 1'!H102,"")</f>
        <v/>
      </c>
      <c r="G66" s="9" t="str">
        <f>IF(ISNUMBER('Race 1'!A102),'Race 1'!O102/60,"")</f>
        <v/>
      </c>
      <c r="H66" s="14" t="str">
        <f>IF(A66="","",IF(E66="Men",VLOOKUP(F66,'Time trial standards'!A$4:B$83,2,FALSE),VLOOKUP(F66,'Time trial standards'!A$4:C$83,3,FALSE)))</f>
        <v/>
      </c>
      <c r="I66" s="11" t="str">
        <f t="shared" si="14"/>
        <v/>
      </c>
      <c r="J66" s="11" t="str">
        <f t="shared" si="15"/>
        <v/>
      </c>
      <c r="K66" s="15" t="str">
        <f t="shared" si="16"/>
        <v/>
      </c>
      <c r="L66" s="5" t="str">
        <f t="shared" ref="L66:L97" si="17">IF(K66="","",RANK(K66,K$2:K$99,1))</f>
        <v/>
      </c>
    </row>
    <row r="67" spans="1:12" x14ac:dyDescent="0.15">
      <c r="A67" s="6" t="str">
        <f>IF(ISNUMBER('Race 1'!A103),'Race 1'!A103,"")</f>
        <v/>
      </c>
      <c r="B67" s="8" t="str">
        <f>IF(ISNUMBER('Race 1'!A103),'Race 1'!B103,"")</f>
        <v/>
      </c>
      <c r="C67" s="5" t="str">
        <f>IF(ISNUMBER('Race 1'!A103),'Race 1'!C103&amp;" "&amp;'Race 1'!D103,"")</f>
        <v/>
      </c>
      <c r="D67" s="5" t="str">
        <f>IF(ISNUMBER('Race 1'!A103),'Race 1'!G103,"")</f>
        <v/>
      </c>
      <c r="E67" s="5" t="str">
        <f>IF(ISNUMBER('Race 1'!A103),'Race 1'!I103,"")</f>
        <v/>
      </c>
      <c r="F67" s="5" t="str">
        <f>IF(ISNUMBER('Race 1'!A103),'Race 1'!H103,"")</f>
        <v/>
      </c>
      <c r="G67" s="9" t="str">
        <f>IF(ISNUMBER('Race 1'!A103),'Race 1'!O103/60,"")</f>
        <v/>
      </c>
      <c r="H67" s="14" t="str">
        <f>IF(A67="","",IF(E67="Men",VLOOKUP(F67,'Time trial standards'!A$4:B$83,2,FALSE),VLOOKUP(F67,'Time trial standards'!A$4:C$83,3,FALSE)))</f>
        <v/>
      </c>
      <c r="I67" s="11" t="str">
        <f t="shared" si="14"/>
        <v/>
      </c>
      <c r="J67" s="11" t="str">
        <f t="shared" si="15"/>
        <v/>
      </c>
      <c r="K67" s="15" t="str">
        <f t="shared" si="16"/>
        <v/>
      </c>
      <c r="L67" s="5" t="str">
        <f t="shared" si="17"/>
        <v/>
      </c>
    </row>
    <row r="68" spans="1:12" x14ac:dyDescent="0.15">
      <c r="A68" s="6" t="str">
        <f>IF(ISNUMBER('Race 1'!A104),'Race 1'!A104,"")</f>
        <v/>
      </c>
      <c r="B68" s="8" t="str">
        <f>IF(ISNUMBER('Race 1'!A104),'Race 1'!B104,"")</f>
        <v/>
      </c>
      <c r="C68" s="5" t="str">
        <f>IF(ISNUMBER('Race 1'!A104),'Race 1'!C104&amp;" "&amp;'Race 1'!D104,"")</f>
        <v/>
      </c>
      <c r="D68" s="5" t="str">
        <f>IF(ISNUMBER('Race 1'!A104),'Race 1'!G104,"")</f>
        <v/>
      </c>
      <c r="E68" s="5" t="str">
        <f>IF(ISNUMBER('Race 1'!A104),'Race 1'!I104,"")</f>
        <v/>
      </c>
      <c r="F68" s="5" t="str">
        <f>IF(ISNUMBER('Race 1'!A104),'Race 1'!H104,"")</f>
        <v/>
      </c>
      <c r="G68" s="9" t="str">
        <f>IF(ISNUMBER('Race 1'!A104),'Race 1'!O104/60,"")</f>
        <v/>
      </c>
      <c r="H68" s="14" t="str">
        <f>IF(A68="","",IF(E68="Men",VLOOKUP(F68,'Time trial standards'!A$4:B$83,2,FALSE),VLOOKUP(F68,'Time trial standards'!A$4:C$83,3,FALSE)))</f>
        <v/>
      </c>
      <c r="I68" s="11" t="str">
        <f t="shared" si="14"/>
        <v/>
      </c>
      <c r="J68" s="11" t="str">
        <f t="shared" si="15"/>
        <v/>
      </c>
      <c r="K68" s="15" t="str">
        <f t="shared" si="16"/>
        <v/>
      </c>
      <c r="L68" s="5" t="str">
        <f t="shared" si="17"/>
        <v/>
      </c>
    </row>
    <row r="69" spans="1:12" x14ac:dyDescent="0.15">
      <c r="A69" s="6" t="str">
        <f>IF(ISNUMBER('Race 1'!A105),'Race 1'!A105,"")</f>
        <v/>
      </c>
      <c r="B69" s="8" t="str">
        <f>IF(ISNUMBER('Race 1'!A105),'Race 1'!B105,"")</f>
        <v/>
      </c>
      <c r="C69" s="5" t="str">
        <f>IF(ISNUMBER('Race 1'!A105),'Race 1'!C105&amp;" "&amp;'Race 1'!D105,"")</f>
        <v/>
      </c>
      <c r="D69" s="5" t="str">
        <f>IF(ISNUMBER('Race 1'!A105),'Race 1'!G105,"")</f>
        <v/>
      </c>
      <c r="E69" s="5" t="str">
        <f>IF(ISNUMBER('Race 1'!A105),'Race 1'!I105,"")</f>
        <v/>
      </c>
      <c r="F69" s="5" t="str">
        <f>IF(ISNUMBER('Race 1'!A105),'Race 1'!H105,"")</f>
        <v/>
      </c>
      <c r="G69" s="9" t="str">
        <f>IF(ISNUMBER('Race 1'!A105),'Race 1'!O105/60,"")</f>
        <v/>
      </c>
      <c r="H69" s="14" t="str">
        <f>IF(A69="","",IF(E69="Men",VLOOKUP(F69,'Time trial standards'!A$4:B$83,2,FALSE),VLOOKUP(F69,'Time trial standards'!A$4:C$83,3,FALSE)))</f>
        <v/>
      </c>
      <c r="I69" s="11" t="str">
        <f t="shared" si="14"/>
        <v/>
      </c>
      <c r="J69" s="11" t="str">
        <f t="shared" si="15"/>
        <v/>
      </c>
      <c r="K69" s="15" t="str">
        <f t="shared" si="16"/>
        <v/>
      </c>
      <c r="L69" s="5" t="str">
        <f t="shared" si="17"/>
        <v/>
      </c>
    </row>
    <row r="70" spans="1:12" x14ac:dyDescent="0.15">
      <c r="A70" s="6" t="str">
        <f>IF(ISNUMBER('Race 1'!A106),'Race 1'!A106,"")</f>
        <v/>
      </c>
      <c r="B70" s="8" t="str">
        <f>IF(ISNUMBER('Race 1'!A106),'Race 1'!B106,"")</f>
        <v/>
      </c>
      <c r="C70" s="5" t="str">
        <f>IF(ISNUMBER('Race 1'!A106),'Race 1'!C106&amp;" "&amp;'Race 1'!D106,"")</f>
        <v/>
      </c>
      <c r="D70" s="5" t="str">
        <f>IF(ISNUMBER('Race 1'!A106),'Race 1'!G106,"")</f>
        <v/>
      </c>
      <c r="E70" s="5" t="str">
        <f>IF(ISNUMBER('Race 1'!A106),'Race 1'!I106,"")</f>
        <v/>
      </c>
      <c r="F70" s="5" t="str">
        <f>IF(ISNUMBER('Race 1'!A106),'Race 1'!H106,"")</f>
        <v/>
      </c>
      <c r="G70" s="9" t="str">
        <f>IF(ISNUMBER('Race 1'!A106),'Race 1'!O106/60,"")</f>
        <v/>
      </c>
      <c r="H70" s="14" t="str">
        <f>IF(A70="","",IF(E70="Men",VLOOKUP(F70,'Time trial standards'!A$4:B$83,2,FALSE),VLOOKUP(F70,'Time trial standards'!A$4:C$83,3,FALSE)))</f>
        <v/>
      </c>
      <c r="I70" s="11" t="str">
        <f t="shared" si="14"/>
        <v/>
      </c>
      <c r="J70" s="11" t="str">
        <f t="shared" si="15"/>
        <v/>
      </c>
      <c r="K70" s="15" t="str">
        <f t="shared" si="16"/>
        <v/>
      </c>
      <c r="L70" s="5" t="str">
        <f t="shared" si="17"/>
        <v/>
      </c>
    </row>
    <row r="71" spans="1:12" x14ac:dyDescent="0.15">
      <c r="A71" s="6" t="str">
        <f>IF(ISNUMBER('Race 1'!A107),'Race 1'!A107,"")</f>
        <v/>
      </c>
      <c r="B71" s="8" t="str">
        <f>IF(ISNUMBER('Race 1'!A107),'Race 1'!B107,"")</f>
        <v/>
      </c>
      <c r="C71" s="5" t="str">
        <f>IF(ISNUMBER('Race 1'!A107),'Race 1'!C107&amp;" "&amp;'Race 1'!D107,"")</f>
        <v/>
      </c>
      <c r="D71" s="5" t="str">
        <f>IF(ISNUMBER('Race 1'!A107),'Race 1'!G107,"")</f>
        <v/>
      </c>
      <c r="E71" s="5" t="str">
        <f>IF(ISNUMBER('Race 1'!A107),'Race 1'!I107,"")</f>
        <v/>
      </c>
      <c r="F71" s="5" t="str">
        <f>IF(ISNUMBER('Race 1'!A107),'Race 1'!H107,"")</f>
        <v/>
      </c>
      <c r="G71" s="9" t="str">
        <f>IF(ISNUMBER('Race 1'!A107),'Race 1'!O107/60,"")</f>
        <v/>
      </c>
      <c r="H71" s="14" t="str">
        <f>IF(A71="","",IF(E71="Men",VLOOKUP(F71,'Time trial standards'!A$4:B$83,2,FALSE),VLOOKUP(F71,'Time trial standards'!A$4:C$83,3,FALSE)))</f>
        <v/>
      </c>
      <c r="I71" s="11" t="str">
        <f t="shared" si="14"/>
        <v/>
      </c>
      <c r="J71" s="11" t="str">
        <f t="shared" si="15"/>
        <v/>
      </c>
      <c r="K71" s="15" t="str">
        <f t="shared" si="16"/>
        <v/>
      </c>
      <c r="L71" s="5" t="str">
        <f t="shared" si="17"/>
        <v/>
      </c>
    </row>
    <row r="72" spans="1:12" x14ac:dyDescent="0.15">
      <c r="A72" s="6" t="str">
        <f>IF(ISNUMBER('Race 1'!A108),'Race 1'!A108,"")</f>
        <v/>
      </c>
      <c r="B72" s="8" t="str">
        <f>IF(ISNUMBER('Race 1'!A108),'Race 1'!B108,"")</f>
        <v/>
      </c>
      <c r="C72" s="5" t="str">
        <f>IF(ISNUMBER('Race 1'!A108),'Race 1'!C108&amp;" "&amp;'Race 1'!D108,"")</f>
        <v/>
      </c>
      <c r="D72" s="5" t="str">
        <f>IF(ISNUMBER('Race 1'!A108),'Race 1'!G108,"")</f>
        <v/>
      </c>
      <c r="E72" s="5" t="str">
        <f>IF(ISNUMBER('Race 1'!A108),'Race 1'!I108,"")</f>
        <v/>
      </c>
      <c r="F72" s="5" t="str">
        <f>IF(ISNUMBER('Race 1'!A108),'Race 1'!H108,"")</f>
        <v/>
      </c>
      <c r="G72" s="9" t="str">
        <f>IF(ISNUMBER('Race 1'!A108),'Race 1'!O108/60,"")</f>
        <v/>
      </c>
      <c r="H72" s="14" t="str">
        <f>IF(A72="","",IF(E72="Men",VLOOKUP(F72,'Time trial standards'!A$4:B$83,2,FALSE),VLOOKUP(F72,'Time trial standards'!A$4:C$83,3,FALSE)))</f>
        <v/>
      </c>
      <c r="I72" s="11" t="str">
        <f t="shared" si="14"/>
        <v/>
      </c>
      <c r="J72" s="11" t="str">
        <f t="shared" si="15"/>
        <v/>
      </c>
      <c r="K72" s="15" t="str">
        <f t="shared" si="16"/>
        <v/>
      </c>
      <c r="L72" s="5" t="str">
        <f t="shared" si="17"/>
        <v/>
      </c>
    </row>
    <row r="73" spans="1:12" x14ac:dyDescent="0.15">
      <c r="A73" s="6" t="str">
        <f>IF(ISNUMBER('Race 1'!A109),'Race 1'!A109,"")</f>
        <v/>
      </c>
      <c r="B73" s="8" t="str">
        <f>IF(ISNUMBER('Race 1'!A109),'Race 1'!B109,"")</f>
        <v/>
      </c>
      <c r="C73" s="5" t="str">
        <f>IF(ISNUMBER('Race 1'!A109),'Race 1'!C109&amp;" "&amp;'Race 1'!D109,"")</f>
        <v/>
      </c>
      <c r="D73" s="5" t="str">
        <f>IF(ISNUMBER('Race 1'!A109),'Race 1'!G109,"")</f>
        <v/>
      </c>
      <c r="E73" s="5" t="str">
        <f>IF(ISNUMBER('Race 1'!A109),'Race 1'!I109,"")</f>
        <v/>
      </c>
      <c r="F73" s="5" t="str">
        <f>IF(ISNUMBER('Race 1'!A109),'Race 1'!H109,"")</f>
        <v/>
      </c>
      <c r="G73" s="9" t="str">
        <f>IF(ISNUMBER('Race 1'!A109),'Race 1'!O109/60,"")</f>
        <v/>
      </c>
      <c r="H73" s="14" t="str">
        <f>IF(A73="","",IF(E73="Men",VLOOKUP(F73,'Time trial standards'!A$4:B$83,2,FALSE),VLOOKUP(F73,'Time trial standards'!A$4:C$83,3,FALSE)))</f>
        <v/>
      </c>
      <c r="I73" s="11" t="str">
        <f t="shared" si="14"/>
        <v/>
      </c>
      <c r="J73" s="11" t="str">
        <f t="shared" si="15"/>
        <v/>
      </c>
      <c r="K73" s="15" t="str">
        <f t="shared" si="16"/>
        <v/>
      </c>
      <c r="L73" s="5" t="str">
        <f t="shared" si="17"/>
        <v/>
      </c>
    </row>
    <row r="74" spans="1:12" x14ac:dyDescent="0.15">
      <c r="A74" s="6" t="str">
        <f>IF(ISNUMBER('Race 1'!A110),'Race 1'!A110,"")</f>
        <v/>
      </c>
      <c r="B74" s="8" t="str">
        <f>IF(ISNUMBER('Race 1'!A110),'Race 1'!B110,"")</f>
        <v/>
      </c>
      <c r="C74" s="5" t="str">
        <f>IF(ISNUMBER('Race 1'!A110),'Race 1'!C110&amp;" "&amp;'Race 1'!D110,"")</f>
        <v/>
      </c>
      <c r="D74" s="5" t="str">
        <f>IF(ISNUMBER('Race 1'!A110),'Race 1'!G110,"")</f>
        <v/>
      </c>
      <c r="E74" s="5" t="str">
        <f>IF(ISNUMBER('Race 1'!A110),'Race 1'!I110,"")</f>
        <v/>
      </c>
      <c r="F74" s="5" t="str">
        <f>IF(ISNUMBER('Race 1'!A110),'Race 1'!H110,"")</f>
        <v/>
      </c>
      <c r="G74" s="9" t="str">
        <f>IF(ISNUMBER('Race 1'!A110),'Race 1'!O110/60,"")</f>
        <v/>
      </c>
      <c r="H74" s="14" t="str">
        <f>IF(A74="","",IF(E74="Men",VLOOKUP(F74,'Time trial standards'!A$4:B$83,2,FALSE),VLOOKUP(F74,'Time trial standards'!A$4:C$83,3,FALSE)))</f>
        <v/>
      </c>
      <c r="I74" s="11" t="str">
        <f t="shared" si="14"/>
        <v/>
      </c>
      <c r="J74" s="11" t="str">
        <f t="shared" si="15"/>
        <v/>
      </c>
      <c r="K74" s="15" t="str">
        <f t="shared" si="16"/>
        <v/>
      </c>
      <c r="L74" s="5" t="str">
        <f t="shared" si="17"/>
        <v/>
      </c>
    </row>
    <row r="75" spans="1:12" x14ac:dyDescent="0.15">
      <c r="A75" s="6" t="str">
        <f>IF(ISNUMBER('Race 1'!A111),'Race 1'!A111,"")</f>
        <v/>
      </c>
      <c r="B75" s="8" t="str">
        <f>IF(ISNUMBER('Race 1'!A111),'Race 1'!B111,"")</f>
        <v/>
      </c>
      <c r="C75" s="5" t="str">
        <f>IF(ISNUMBER('Race 1'!A111),'Race 1'!C111&amp;" "&amp;'Race 1'!D111,"")</f>
        <v/>
      </c>
      <c r="D75" s="5" t="str">
        <f>IF(ISNUMBER('Race 1'!A111),'Race 1'!G111,"")</f>
        <v/>
      </c>
      <c r="E75" s="5" t="str">
        <f>IF(ISNUMBER('Race 1'!A111),'Race 1'!I111,"")</f>
        <v/>
      </c>
      <c r="F75" s="5" t="str">
        <f>IF(ISNUMBER('Race 1'!A111),'Race 1'!H111,"")</f>
        <v/>
      </c>
      <c r="G75" s="9" t="str">
        <f>IF(ISNUMBER('Race 1'!A111),'Race 1'!O111/60,"")</f>
        <v/>
      </c>
      <c r="H75" s="14" t="str">
        <f>IF(A75="","",IF(E75="Men",VLOOKUP(F75,'Time trial standards'!A$4:B$83,2,FALSE),VLOOKUP(F75,'Time trial standards'!A$4:C$83,3,FALSE)))</f>
        <v/>
      </c>
      <c r="I75" s="11" t="str">
        <f t="shared" si="14"/>
        <v/>
      </c>
      <c r="J75" s="11" t="str">
        <f t="shared" si="15"/>
        <v/>
      </c>
      <c r="K75" s="15" t="str">
        <f t="shared" si="16"/>
        <v/>
      </c>
      <c r="L75" s="5" t="str">
        <f t="shared" si="17"/>
        <v/>
      </c>
    </row>
    <row r="76" spans="1:12" x14ac:dyDescent="0.15">
      <c r="A76" s="6" t="str">
        <f>IF(ISNUMBER('Race 1'!A112),'Race 1'!A112,"")</f>
        <v/>
      </c>
      <c r="B76" s="8" t="str">
        <f>IF(ISNUMBER('Race 1'!A112),'Race 1'!B112,"")</f>
        <v/>
      </c>
      <c r="C76" s="5" t="str">
        <f>IF(ISNUMBER('Race 1'!A112),'Race 1'!C112&amp;" "&amp;'Race 1'!D112,"")</f>
        <v/>
      </c>
      <c r="D76" s="5" t="str">
        <f>IF(ISNUMBER('Race 1'!A112),'Race 1'!G112,"")</f>
        <v/>
      </c>
      <c r="E76" s="5" t="str">
        <f>IF(ISNUMBER('Race 1'!A112),'Race 1'!I112,"")</f>
        <v/>
      </c>
      <c r="F76" s="5" t="str">
        <f>IF(ISNUMBER('Race 1'!A112),'Race 1'!H112,"")</f>
        <v/>
      </c>
      <c r="G76" s="9" t="str">
        <f>IF(ISNUMBER('Race 1'!A112),'Race 1'!O112/60,"")</f>
        <v/>
      </c>
      <c r="H76" s="14" t="str">
        <f>IF(A76="","",IF(E76="Men",VLOOKUP(F76,'Time trial standards'!A$4:B$83,2,FALSE),VLOOKUP(F76,'Time trial standards'!A$4:C$83,3,FALSE)))</f>
        <v/>
      </c>
      <c r="I76" s="11" t="str">
        <f t="shared" si="14"/>
        <v/>
      </c>
      <c r="J76" s="11" t="str">
        <f t="shared" si="15"/>
        <v/>
      </c>
      <c r="K76" s="15" t="str">
        <f t="shared" si="16"/>
        <v/>
      </c>
      <c r="L76" s="5" t="str">
        <f t="shared" si="17"/>
        <v/>
      </c>
    </row>
    <row r="77" spans="1:12" x14ac:dyDescent="0.15">
      <c r="A77" s="6" t="str">
        <f>IF(ISNUMBER('Race 1'!A113),'Race 1'!A113,"")</f>
        <v/>
      </c>
      <c r="B77" s="8" t="str">
        <f>IF(ISNUMBER('Race 1'!A113),'Race 1'!B113,"")</f>
        <v/>
      </c>
      <c r="C77" s="5" t="str">
        <f>IF(ISNUMBER('Race 1'!A113),'Race 1'!C113&amp;" "&amp;'Race 1'!D113,"")</f>
        <v/>
      </c>
      <c r="D77" s="5" t="str">
        <f>IF(ISNUMBER('Race 1'!A113),'Race 1'!G113,"")</f>
        <v/>
      </c>
      <c r="E77" s="5" t="str">
        <f>IF(ISNUMBER('Race 1'!A113),'Race 1'!I113,"")</f>
        <v/>
      </c>
      <c r="F77" s="5" t="str">
        <f>IF(ISNUMBER('Race 1'!A113),'Race 1'!H113,"")</f>
        <v/>
      </c>
      <c r="G77" s="9" t="str">
        <f>IF(ISNUMBER('Race 1'!A113),'Race 1'!O113/60,"")</f>
        <v/>
      </c>
      <c r="H77" s="14" t="str">
        <f>IF(A77="","",IF(E77="Men",VLOOKUP(F77,'Time trial standards'!A$4:B$83,2,FALSE),VLOOKUP(F77,'Time trial standards'!A$4:C$83,3,FALSE)))</f>
        <v/>
      </c>
      <c r="I77" s="11" t="str">
        <f t="shared" si="14"/>
        <v/>
      </c>
      <c r="J77" s="11" t="str">
        <f t="shared" si="15"/>
        <v/>
      </c>
      <c r="K77" s="15" t="str">
        <f t="shared" si="16"/>
        <v/>
      </c>
      <c r="L77" s="5" t="str">
        <f t="shared" si="17"/>
        <v/>
      </c>
    </row>
    <row r="78" spans="1:12" x14ac:dyDescent="0.15">
      <c r="A78" s="6" t="str">
        <f>IF(ISNUMBER('Race 1'!A114),'Race 1'!A114,"")</f>
        <v/>
      </c>
      <c r="B78" s="8" t="str">
        <f>IF(ISNUMBER('Race 1'!A114),'Race 1'!B114,"")</f>
        <v/>
      </c>
      <c r="C78" s="5" t="str">
        <f>IF(ISNUMBER('Race 1'!A114),'Race 1'!C114&amp;" "&amp;'Race 1'!D114,"")</f>
        <v/>
      </c>
      <c r="D78" s="5" t="str">
        <f>IF(ISNUMBER('Race 1'!A114),'Race 1'!G114,"")</f>
        <v/>
      </c>
      <c r="E78" s="5" t="str">
        <f>IF(ISNUMBER('Race 1'!A114),'Race 1'!I114,"")</f>
        <v/>
      </c>
      <c r="F78" s="5" t="str">
        <f>IF(ISNUMBER('Race 1'!A114),'Race 1'!H114,"")</f>
        <v/>
      </c>
      <c r="G78" s="9" t="str">
        <f>IF(ISNUMBER('Race 1'!A114),'Race 1'!O114/60,"")</f>
        <v/>
      </c>
      <c r="H78" s="14" t="str">
        <f>IF(A78="","",IF(E78="Men",VLOOKUP(F78,'Time trial standards'!A$4:B$83,2,FALSE),VLOOKUP(F78,'Time trial standards'!A$4:C$83,3,FALSE)))</f>
        <v/>
      </c>
      <c r="I78" s="11" t="str">
        <f t="shared" si="14"/>
        <v/>
      </c>
      <c r="J78" s="11" t="str">
        <f t="shared" si="15"/>
        <v/>
      </c>
      <c r="K78" s="15" t="str">
        <f t="shared" si="16"/>
        <v/>
      </c>
      <c r="L78" s="5" t="str">
        <f t="shared" si="17"/>
        <v/>
      </c>
    </row>
    <row r="79" spans="1:12" x14ac:dyDescent="0.15">
      <c r="A79" s="6" t="str">
        <f>IF(ISNUMBER('Race 1'!A115),'Race 1'!A115,"")</f>
        <v/>
      </c>
      <c r="B79" s="8" t="str">
        <f>IF(ISNUMBER('Race 1'!A115),'Race 1'!B115,"")</f>
        <v/>
      </c>
      <c r="C79" s="5" t="str">
        <f>IF(ISNUMBER('Race 1'!A115),'Race 1'!C115&amp;" "&amp;'Race 1'!D115,"")</f>
        <v/>
      </c>
      <c r="D79" s="5" t="str">
        <f>IF(ISNUMBER('Race 1'!A115),'Race 1'!G115,"")</f>
        <v/>
      </c>
      <c r="E79" s="5" t="str">
        <f>IF(ISNUMBER('Race 1'!A115),'Race 1'!I115,"")</f>
        <v/>
      </c>
      <c r="F79" s="5" t="str">
        <f>IF(ISNUMBER('Race 1'!A115),'Race 1'!H115,"")</f>
        <v/>
      </c>
      <c r="G79" s="9" t="str">
        <f>IF(ISNUMBER('Race 1'!A115),'Race 1'!O115/60,"")</f>
        <v/>
      </c>
      <c r="H79" s="14" t="str">
        <f>IF(A79="","",IF(E79="Men",VLOOKUP(F79,'Time trial standards'!A$4:B$83,2,FALSE),VLOOKUP(F79,'Time trial standards'!A$4:C$83,3,FALSE)))</f>
        <v/>
      </c>
      <c r="I79" s="11" t="str">
        <f t="shared" si="14"/>
        <v/>
      </c>
      <c r="J79" s="11" t="str">
        <f t="shared" si="15"/>
        <v/>
      </c>
      <c r="K79" s="15" t="str">
        <f t="shared" si="16"/>
        <v/>
      </c>
      <c r="L79" s="5" t="str">
        <f t="shared" si="17"/>
        <v/>
      </c>
    </row>
    <row r="80" spans="1:12" x14ac:dyDescent="0.15">
      <c r="A80" s="6" t="str">
        <f>IF(ISNUMBER('Race 1'!A116),'Race 1'!A116,"")</f>
        <v/>
      </c>
      <c r="B80" s="8" t="str">
        <f>IF(ISNUMBER('Race 1'!A116),'Race 1'!B116,"")</f>
        <v/>
      </c>
      <c r="C80" s="5" t="str">
        <f>IF(ISNUMBER('Race 1'!A116),'Race 1'!C116&amp;" "&amp;'Race 1'!D116,"")</f>
        <v/>
      </c>
      <c r="D80" s="5" t="str">
        <f>IF(ISNUMBER('Race 1'!A116),'Race 1'!G116,"")</f>
        <v/>
      </c>
      <c r="E80" s="5" t="str">
        <f>IF(ISNUMBER('Race 1'!A116),'Race 1'!I116,"")</f>
        <v/>
      </c>
      <c r="F80" s="5" t="str">
        <f>IF(ISNUMBER('Race 1'!A116),'Race 1'!H116,"")</f>
        <v/>
      </c>
      <c r="G80" s="9" t="str">
        <f>IF(ISNUMBER('Race 1'!A116),'Race 1'!O116/60,"")</f>
        <v/>
      </c>
      <c r="H80" s="14" t="str">
        <f>IF(A80="","",IF(E80="Men",VLOOKUP(F80,'Time trial standards'!A$4:B$83,2,FALSE),VLOOKUP(F80,'Time trial standards'!A$4:C$83,3,FALSE)))</f>
        <v/>
      </c>
      <c r="I80" s="11" t="str">
        <f t="shared" si="14"/>
        <v/>
      </c>
      <c r="J80" s="11" t="str">
        <f t="shared" si="15"/>
        <v/>
      </c>
      <c r="K80" s="15" t="str">
        <f t="shared" si="16"/>
        <v/>
      </c>
      <c r="L80" s="5" t="str">
        <f t="shared" si="17"/>
        <v/>
      </c>
    </row>
    <row r="81" spans="1:12" x14ac:dyDescent="0.15">
      <c r="A81" s="6" t="str">
        <f>IF(ISNUMBER('Race 1'!A117),'Race 1'!A117,"")</f>
        <v/>
      </c>
      <c r="B81" s="8" t="str">
        <f>IF(ISNUMBER('Race 1'!A117),'Race 1'!B117,"")</f>
        <v/>
      </c>
      <c r="C81" s="5" t="str">
        <f>IF(ISNUMBER('Race 1'!A117),'Race 1'!C117&amp;" "&amp;'Race 1'!D117,"")</f>
        <v/>
      </c>
      <c r="D81" s="5" t="str">
        <f>IF(ISNUMBER('Race 1'!A117),'Race 1'!G117,"")</f>
        <v/>
      </c>
      <c r="E81" s="5" t="str">
        <f>IF(ISNUMBER('Race 1'!A117),'Race 1'!I117,"")</f>
        <v/>
      </c>
      <c r="F81" s="5" t="str">
        <f>IF(ISNUMBER('Race 1'!A117),'Race 1'!H117,"")</f>
        <v/>
      </c>
      <c r="G81" s="9" t="str">
        <f>IF(ISNUMBER('Race 1'!A117),'Race 1'!O117/60,"")</f>
        <v/>
      </c>
      <c r="H81" s="14" t="str">
        <f>IF(A81="","",IF(E81="Men",VLOOKUP(F81,'Time trial standards'!A$4:B$83,2,FALSE),VLOOKUP(F81,'Time trial standards'!A$4:C$83,3,FALSE)))</f>
        <v/>
      </c>
      <c r="I81" s="11" t="str">
        <f t="shared" si="14"/>
        <v/>
      </c>
      <c r="J81" s="11" t="str">
        <f t="shared" si="15"/>
        <v/>
      </c>
      <c r="K81" s="15" t="str">
        <f t="shared" si="16"/>
        <v/>
      </c>
      <c r="L81" s="5" t="str">
        <f t="shared" si="17"/>
        <v/>
      </c>
    </row>
    <row r="82" spans="1:12" x14ac:dyDescent="0.15">
      <c r="A82" s="6" t="str">
        <f>IF(ISNUMBER('Race 1'!A118),'Race 1'!A118,"")</f>
        <v/>
      </c>
      <c r="B82" s="8" t="str">
        <f>IF(ISNUMBER('Race 1'!A118),'Race 1'!B118,"")</f>
        <v/>
      </c>
      <c r="C82" s="5" t="str">
        <f>IF(ISNUMBER('Race 1'!A118),'Race 1'!C118&amp;" "&amp;'Race 1'!D118,"")</f>
        <v/>
      </c>
      <c r="D82" s="5" t="str">
        <f>IF(ISNUMBER('Race 1'!A118),'Race 1'!G118,"")</f>
        <v/>
      </c>
      <c r="E82" s="5" t="str">
        <f>IF(ISNUMBER('Race 1'!A118),'Race 1'!I118,"")</f>
        <v/>
      </c>
      <c r="F82" s="5" t="str">
        <f>IF(ISNUMBER('Race 1'!A118),'Race 1'!H118,"")</f>
        <v/>
      </c>
      <c r="G82" s="9" t="str">
        <f>IF(ISNUMBER('Race 1'!A118),'Race 1'!O118/60,"")</f>
        <v/>
      </c>
      <c r="H82" s="14" t="str">
        <f>IF(A82="","",IF(E82="Men",VLOOKUP(F82,'Time trial standards'!A$4:B$83,2,FALSE),VLOOKUP(F82,'Time trial standards'!A$4:C$83,3,FALSE)))</f>
        <v/>
      </c>
      <c r="I82" s="11" t="str">
        <f t="shared" si="14"/>
        <v/>
      </c>
      <c r="J82" s="11" t="str">
        <f t="shared" si="15"/>
        <v/>
      </c>
      <c r="K82" s="15" t="str">
        <f t="shared" si="16"/>
        <v/>
      </c>
      <c r="L82" s="5" t="str">
        <f t="shared" si="17"/>
        <v/>
      </c>
    </row>
    <row r="83" spans="1:12" x14ac:dyDescent="0.15">
      <c r="A83" s="6" t="str">
        <f>IF(ISNUMBER('Race 1'!A119),'Race 1'!A119,"")</f>
        <v/>
      </c>
      <c r="B83" s="8" t="str">
        <f>IF(ISNUMBER('Race 1'!A119),'Race 1'!B119,"")</f>
        <v/>
      </c>
      <c r="C83" s="5" t="str">
        <f>IF(ISNUMBER('Race 1'!A119),'Race 1'!C119&amp;" "&amp;'Race 1'!D119,"")</f>
        <v/>
      </c>
      <c r="D83" s="5" t="str">
        <f>IF(ISNUMBER('Race 1'!A119),'Race 1'!G119,"")</f>
        <v/>
      </c>
      <c r="E83" s="5" t="str">
        <f>IF(ISNUMBER('Race 1'!A119),'Race 1'!I119,"")</f>
        <v/>
      </c>
      <c r="F83" s="5" t="str">
        <f>IF(ISNUMBER('Race 1'!A119),'Race 1'!H119,"")</f>
        <v/>
      </c>
      <c r="G83" s="9" t="str">
        <f>IF(ISNUMBER('Race 1'!A119),'Race 1'!O119/60,"")</f>
        <v/>
      </c>
      <c r="H83" s="14" t="str">
        <f>IF(A83="","",IF(E83="Men",VLOOKUP(F83,'Time trial standards'!A$4:B$83,2,FALSE),VLOOKUP(F83,'Time trial standards'!A$4:C$83,3,FALSE)))</f>
        <v/>
      </c>
      <c r="I83" s="11" t="str">
        <f t="shared" si="14"/>
        <v/>
      </c>
      <c r="J83" s="11" t="str">
        <f t="shared" si="15"/>
        <v/>
      </c>
      <c r="K83" s="15" t="str">
        <f t="shared" si="16"/>
        <v/>
      </c>
      <c r="L83" s="5" t="str">
        <f t="shared" si="17"/>
        <v/>
      </c>
    </row>
    <row r="84" spans="1:12" x14ac:dyDescent="0.15">
      <c r="A84" s="6" t="str">
        <f>IF(ISNUMBER('Race 1'!A120),'Race 1'!A120,"")</f>
        <v/>
      </c>
      <c r="B84" s="8" t="str">
        <f>IF(ISNUMBER('Race 1'!A120),'Race 1'!B120,"")</f>
        <v/>
      </c>
      <c r="C84" s="5" t="str">
        <f>IF(ISNUMBER('Race 1'!A120),'Race 1'!C120&amp;" "&amp;'Race 1'!D120,"")</f>
        <v/>
      </c>
      <c r="D84" s="5" t="str">
        <f>IF(ISNUMBER('Race 1'!A120),'Race 1'!G120,"")</f>
        <v/>
      </c>
      <c r="E84" s="5" t="str">
        <f>IF(ISNUMBER('Race 1'!A120),'Race 1'!I120,"")</f>
        <v/>
      </c>
      <c r="F84" s="5" t="str">
        <f>IF(ISNUMBER('Race 1'!A120),'Race 1'!H120,"")</f>
        <v/>
      </c>
      <c r="G84" s="9" t="str">
        <f>IF(ISNUMBER('Race 1'!A120),'Race 1'!O120/60,"")</f>
        <v/>
      </c>
      <c r="H84" s="14" t="str">
        <f>IF(A84="","",IF(E84="Men",VLOOKUP(F84,'Time trial standards'!A$4:B$83,2,FALSE),VLOOKUP(F84,'Time trial standards'!A$4:C$83,3,FALSE)))</f>
        <v/>
      </c>
      <c r="I84" s="11" t="str">
        <f t="shared" si="14"/>
        <v/>
      </c>
      <c r="J84" s="11" t="str">
        <f t="shared" si="15"/>
        <v/>
      </c>
      <c r="K84" s="15" t="str">
        <f t="shared" si="16"/>
        <v/>
      </c>
      <c r="L84" s="5" t="str">
        <f t="shared" si="17"/>
        <v/>
      </c>
    </row>
    <row r="85" spans="1:12" x14ac:dyDescent="0.15">
      <c r="A85" s="6" t="str">
        <f>IF(ISNUMBER('Race 1'!A121),'Race 1'!A121,"")</f>
        <v/>
      </c>
      <c r="B85" s="8" t="str">
        <f>IF(ISNUMBER('Race 1'!A121),'Race 1'!B121,"")</f>
        <v/>
      </c>
      <c r="C85" s="5" t="str">
        <f>IF(ISNUMBER('Race 1'!A121),'Race 1'!C121&amp;" "&amp;'Race 1'!D121,"")</f>
        <v/>
      </c>
      <c r="D85" s="5" t="str">
        <f>IF(ISNUMBER('Race 1'!A121),'Race 1'!G121,"")</f>
        <v/>
      </c>
      <c r="E85" s="5" t="str">
        <f>IF(ISNUMBER('Race 1'!A121),'Race 1'!I121,"")</f>
        <v/>
      </c>
      <c r="F85" s="5" t="str">
        <f>IF(ISNUMBER('Race 1'!A121),'Race 1'!H121,"")</f>
        <v/>
      </c>
      <c r="G85" s="9" t="str">
        <f>IF(ISNUMBER('Race 1'!A121),'Race 1'!O121/60,"")</f>
        <v/>
      </c>
      <c r="H85" s="14" t="str">
        <f>IF(A85="","",IF(E85="Men",VLOOKUP(F85,'Time trial standards'!A$4:B$83,2,FALSE),VLOOKUP(F85,'Time trial standards'!A$4:C$83,3,FALSE)))</f>
        <v/>
      </c>
      <c r="I85" s="11" t="str">
        <f t="shared" si="14"/>
        <v/>
      </c>
      <c r="J85" s="11" t="str">
        <f t="shared" si="15"/>
        <v/>
      </c>
      <c r="K85" s="15" t="str">
        <f t="shared" si="16"/>
        <v/>
      </c>
      <c r="L85" s="5" t="str">
        <f t="shared" si="17"/>
        <v/>
      </c>
    </row>
    <row r="86" spans="1:12" x14ac:dyDescent="0.15">
      <c r="A86" s="6" t="str">
        <f>IF(ISNUMBER('Race 1'!A122),'Race 1'!A122,"")</f>
        <v/>
      </c>
      <c r="B86" s="8" t="str">
        <f>IF(ISNUMBER('Race 1'!A122),'Race 1'!B122,"")</f>
        <v/>
      </c>
      <c r="C86" s="5" t="str">
        <f>IF(ISNUMBER('Race 1'!A122),'Race 1'!C122&amp;" "&amp;'Race 1'!D122,"")</f>
        <v/>
      </c>
      <c r="D86" s="5" t="str">
        <f>IF(ISNUMBER('Race 1'!A122),'Race 1'!G122,"")</f>
        <v/>
      </c>
      <c r="E86" s="5" t="str">
        <f>IF(ISNUMBER('Race 1'!A122),'Race 1'!I122,"")</f>
        <v/>
      </c>
      <c r="F86" s="5" t="str">
        <f>IF(ISNUMBER('Race 1'!A122),'Race 1'!H122,"")</f>
        <v/>
      </c>
      <c r="G86" s="9" t="str">
        <f>IF(ISNUMBER('Race 1'!A122),'Race 1'!O122/60,"")</f>
        <v/>
      </c>
      <c r="H86" s="14" t="str">
        <f>IF(A86="","",IF(E86="Men",VLOOKUP(F86,'Time trial standards'!A$4:B$83,2,FALSE),VLOOKUP(F86,'Time trial standards'!A$4:C$83,3,FALSE)))</f>
        <v/>
      </c>
      <c r="I86" s="11" t="str">
        <f t="shared" si="14"/>
        <v/>
      </c>
      <c r="J86" s="11" t="str">
        <f t="shared" si="15"/>
        <v/>
      </c>
      <c r="K86" s="15" t="str">
        <f t="shared" si="16"/>
        <v/>
      </c>
      <c r="L86" s="5" t="str">
        <f t="shared" si="17"/>
        <v/>
      </c>
    </row>
    <row r="87" spans="1:12" x14ac:dyDescent="0.15">
      <c r="A87" s="6" t="str">
        <f>IF(ISNUMBER('Race 1'!A123),'Race 1'!A123,"")</f>
        <v/>
      </c>
      <c r="B87" s="8" t="str">
        <f>IF(ISNUMBER('Race 1'!A123),'Race 1'!B123,"")</f>
        <v/>
      </c>
      <c r="C87" s="5" t="str">
        <f>IF(ISNUMBER('Race 1'!A123),'Race 1'!C123&amp;" "&amp;'Race 1'!D123,"")</f>
        <v/>
      </c>
      <c r="D87" s="5" t="str">
        <f>IF(ISNUMBER('Race 1'!A123),'Race 1'!G123,"")</f>
        <v/>
      </c>
      <c r="E87" s="5" t="str">
        <f>IF(ISNUMBER('Race 1'!A123),'Race 1'!I123,"")</f>
        <v/>
      </c>
      <c r="F87" s="5" t="str">
        <f>IF(ISNUMBER('Race 1'!A123),'Race 1'!H123,"")</f>
        <v/>
      </c>
      <c r="G87" s="9" t="str">
        <f>IF(ISNUMBER('Race 1'!A123),'Race 1'!O123/60,"")</f>
        <v/>
      </c>
      <c r="H87" s="14" t="str">
        <f>IF(A87="","",IF(E87="Men",VLOOKUP(F87,'Time trial standards'!A$4:B$83,2,FALSE),VLOOKUP(F87,'Time trial standards'!A$4:C$83,3,FALSE)))</f>
        <v/>
      </c>
      <c r="I87" s="11" t="str">
        <f t="shared" si="14"/>
        <v/>
      </c>
      <c r="J87" s="11" t="str">
        <f t="shared" si="15"/>
        <v/>
      </c>
      <c r="K87" s="15" t="str">
        <f t="shared" si="16"/>
        <v/>
      </c>
      <c r="L87" s="5" t="str">
        <f t="shared" si="17"/>
        <v/>
      </c>
    </row>
    <row r="88" spans="1:12" x14ac:dyDescent="0.15">
      <c r="A88" s="6" t="str">
        <f>IF(ISNUMBER('Race 1'!A124),'Race 1'!A124,"")</f>
        <v/>
      </c>
      <c r="B88" s="8" t="str">
        <f>IF(ISNUMBER('Race 1'!A124),'Race 1'!B124,"")</f>
        <v/>
      </c>
      <c r="C88" s="5" t="str">
        <f>IF(ISNUMBER('Race 1'!A124),'Race 1'!C124&amp;" "&amp;'Race 1'!D124,"")</f>
        <v/>
      </c>
      <c r="D88" s="5" t="str">
        <f>IF(ISNUMBER('Race 1'!A124),'Race 1'!G124,"")</f>
        <v/>
      </c>
      <c r="E88" s="5" t="str">
        <f>IF(ISNUMBER('Race 1'!A124),'Race 1'!I124,"")</f>
        <v/>
      </c>
      <c r="F88" s="5" t="str">
        <f>IF(ISNUMBER('Race 1'!A124),'Race 1'!H124,"")</f>
        <v/>
      </c>
      <c r="G88" s="9" t="str">
        <f>IF(ISNUMBER('Race 1'!A124),'Race 1'!O124/60,"")</f>
        <v/>
      </c>
      <c r="H88" s="14" t="str">
        <f>IF(A88="","",IF(E88="Men",VLOOKUP(F88,'Time trial standards'!A$4:B$83,2,FALSE),VLOOKUP(F88,'Time trial standards'!A$4:C$83,3,FALSE)))</f>
        <v/>
      </c>
      <c r="I88" s="11" t="str">
        <f t="shared" si="14"/>
        <v/>
      </c>
      <c r="J88" s="11" t="str">
        <f t="shared" si="15"/>
        <v/>
      </c>
      <c r="K88" s="15" t="str">
        <f t="shared" si="16"/>
        <v/>
      </c>
      <c r="L88" s="5" t="str">
        <f t="shared" si="17"/>
        <v/>
      </c>
    </row>
    <row r="89" spans="1:12" x14ac:dyDescent="0.15">
      <c r="A89" s="6" t="str">
        <f>IF(ISNUMBER('Race 1'!A125),'Race 1'!A125,"")</f>
        <v/>
      </c>
      <c r="B89" s="8" t="str">
        <f>IF(ISNUMBER('Race 1'!A125),'Race 1'!B125,"")</f>
        <v/>
      </c>
      <c r="C89" s="5" t="str">
        <f>IF(ISNUMBER('Race 1'!A125),'Race 1'!C125&amp;" "&amp;'Race 1'!D125,"")</f>
        <v/>
      </c>
      <c r="D89" s="5" t="str">
        <f>IF(ISNUMBER('Race 1'!A125),'Race 1'!G125,"")</f>
        <v/>
      </c>
      <c r="E89" s="5" t="str">
        <f>IF(ISNUMBER('Race 1'!A125),'Race 1'!I125,"")</f>
        <v/>
      </c>
      <c r="F89" s="5" t="str">
        <f>IF(ISNUMBER('Race 1'!A125),'Race 1'!H125,"")</f>
        <v/>
      </c>
      <c r="G89" s="9" t="str">
        <f>IF(ISNUMBER('Race 1'!A125),'Race 1'!O125/60,"")</f>
        <v/>
      </c>
      <c r="H89" s="14" t="str">
        <f>IF(A89="","",IF(E89="Men",VLOOKUP(F89,'Time trial standards'!A$4:B$83,2,FALSE),VLOOKUP(F89,'Time trial standards'!A$4:C$83,3,FALSE)))</f>
        <v/>
      </c>
      <c r="I89" s="11" t="str">
        <f t="shared" si="14"/>
        <v/>
      </c>
      <c r="J89" s="11" t="str">
        <f t="shared" si="15"/>
        <v/>
      </c>
      <c r="K89" s="15" t="str">
        <f t="shared" si="16"/>
        <v/>
      </c>
      <c r="L89" s="5" t="str">
        <f t="shared" si="17"/>
        <v/>
      </c>
    </row>
    <row r="90" spans="1:12" x14ac:dyDescent="0.15">
      <c r="A90" s="6" t="str">
        <f>IF(ISNUMBER('Race 1'!A126),'Race 1'!A126,"")</f>
        <v/>
      </c>
      <c r="B90" s="8" t="str">
        <f>IF(ISNUMBER('Race 1'!A126),'Race 1'!B126,"")</f>
        <v/>
      </c>
      <c r="C90" s="5" t="str">
        <f>IF(ISNUMBER('Race 1'!A126),'Race 1'!C126&amp;" "&amp;'Race 1'!D126,"")</f>
        <v/>
      </c>
      <c r="D90" s="5" t="str">
        <f>IF(ISNUMBER('Race 1'!A126),'Race 1'!G126,"")</f>
        <v/>
      </c>
      <c r="E90" s="5" t="str">
        <f>IF(ISNUMBER('Race 1'!A126),'Race 1'!I126,"")</f>
        <v/>
      </c>
      <c r="F90" s="5" t="str">
        <f>IF(ISNUMBER('Race 1'!A126),'Race 1'!H126,"")</f>
        <v/>
      </c>
      <c r="G90" s="9" t="str">
        <f>IF(ISNUMBER('Race 1'!A126),'Race 1'!O126/60,"")</f>
        <v/>
      </c>
      <c r="H90" s="14" t="str">
        <f>IF(A90="","",IF(E90="Men",VLOOKUP(F90,'Time trial standards'!A$4:B$83,2,FALSE),VLOOKUP(F90,'Time trial standards'!A$4:C$83,3,FALSE)))</f>
        <v/>
      </c>
      <c r="I90" s="11" t="str">
        <f t="shared" si="14"/>
        <v/>
      </c>
      <c r="J90" s="11" t="str">
        <f t="shared" si="15"/>
        <v/>
      </c>
      <c r="K90" s="15" t="str">
        <f t="shared" si="16"/>
        <v/>
      </c>
      <c r="L90" s="5" t="str">
        <f t="shared" si="17"/>
        <v/>
      </c>
    </row>
    <row r="91" spans="1:12" x14ac:dyDescent="0.15">
      <c r="A91" s="6" t="str">
        <f>IF(ISNUMBER('Race 1'!A127),'Race 1'!A127,"")</f>
        <v/>
      </c>
      <c r="B91" s="8" t="str">
        <f>IF(ISNUMBER('Race 1'!A127),'Race 1'!B127,"")</f>
        <v/>
      </c>
      <c r="C91" s="5" t="str">
        <f>IF(ISNUMBER('Race 1'!A127),'Race 1'!C127&amp;" "&amp;'Race 1'!D127,"")</f>
        <v/>
      </c>
      <c r="D91" s="5" t="str">
        <f>IF(ISNUMBER('Race 1'!A127),'Race 1'!G127,"")</f>
        <v/>
      </c>
      <c r="E91" s="5" t="str">
        <f>IF(ISNUMBER('Race 1'!A127),'Race 1'!I127,"")</f>
        <v/>
      </c>
      <c r="F91" s="5" t="str">
        <f>IF(ISNUMBER('Race 1'!A127),'Race 1'!H127,"")</f>
        <v/>
      </c>
      <c r="G91" s="9" t="str">
        <f>IF(ISNUMBER('Race 1'!A127),'Race 1'!O127/60,"")</f>
        <v/>
      </c>
      <c r="H91" s="14" t="str">
        <f>IF(A91="","",IF(E91="Men",VLOOKUP(F91,'Time trial standards'!A$4:B$83,2,FALSE),VLOOKUP(F91,'Time trial standards'!A$4:C$83,3,FALSE)))</f>
        <v/>
      </c>
      <c r="I91" s="11" t="str">
        <f t="shared" si="14"/>
        <v/>
      </c>
      <c r="J91" s="11" t="str">
        <f t="shared" si="15"/>
        <v/>
      </c>
      <c r="K91" s="15" t="str">
        <f t="shared" si="16"/>
        <v/>
      </c>
      <c r="L91" s="5" t="str">
        <f t="shared" si="17"/>
        <v/>
      </c>
    </row>
    <row r="92" spans="1:12" x14ac:dyDescent="0.15">
      <c r="A92" s="6" t="str">
        <f>IF(ISNUMBER('Race 1'!A128),'Race 1'!A128,"")</f>
        <v/>
      </c>
      <c r="B92" s="8" t="str">
        <f>IF(ISNUMBER('Race 1'!A128),'Race 1'!B128,"")</f>
        <v/>
      </c>
      <c r="C92" s="5" t="str">
        <f>IF(ISNUMBER('Race 1'!A128),'Race 1'!C128&amp;" "&amp;'Race 1'!D128,"")</f>
        <v/>
      </c>
      <c r="D92" s="5" t="str">
        <f>IF(ISNUMBER('Race 1'!A128),'Race 1'!G128,"")</f>
        <v/>
      </c>
      <c r="E92" s="5" t="str">
        <f>IF(ISNUMBER('Race 1'!A128),'Race 1'!I128,"")</f>
        <v/>
      </c>
      <c r="F92" s="5" t="str">
        <f>IF(ISNUMBER('Race 1'!A128),'Race 1'!H128,"")</f>
        <v/>
      </c>
      <c r="G92" s="9" t="str">
        <f>IF(ISNUMBER('Race 1'!A128),'Race 1'!O128/60,"")</f>
        <v/>
      </c>
      <c r="H92" s="14" t="str">
        <f>IF(A92="","",IF(E92="Men",VLOOKUP(F92,'Time trial standards'!A$4:B$83,2,FALSE),VLOOKUP(F92,'Time trial standards'!A$4:C$83,3,FALSE)))</f>
        <v/>
      </c>
      <c r="I92" s="11" t="str">
        <f t="shared" si="14"/>
        <v/>
      </c>
      <c r="J92" s="11" t="str">
        <f t="shared" si="15"/>
        <v/>
      </c>
      <c r="K92" s="15" t="str">
        <f t="shared" si="16"/>
        <v/>
      </c>
      <c r="L92" s="5" t="str">
        <f t="shared" si="17"/>
        <v/>
      </c>
    </row>
    <row r="93" spans="1:12" x14ac:dyDescent="0.15">
      <c r="A93" s="6" t="str">
        <f>IF(ISNUMBER('Race 1'!A129),'Race 1'!A129,"")</f>
        <v/>
      </c>
      <c r="B93" s="8" t="str">
        <f>IF(ISNUMBER('Race 1'!A129),'Race 1'!B129,"")</f>
        <v/>
      </c>
      <c r="C93" s="5" t="str">
        <f>IF(ISNUMBER('Race 1'!A129),'Race 1'!C129&amp;" "&amp;'Race 1'!D129,"")</f>
        <v/>
      </c>
      <c r="D93" s="5" t="str">
        <f>IF(ISNUMBER('Race 1'!A129),'Race 1'!G129,"")</f>
        <v/>
      </c>
      <c r="E93" s="5" t="str">
        <f>IF(ISNUMBER('Race 1'!A129),'Race 1'!I129,"")</f>
        <v/>
      </c>
      <c r="F93" s="5" t="str">
        <f>IF(ISNUMBER('Race 1'!A129),'Race 1'!H129,"")</f>
        <v/>
      </c>
      <c r="G93" s="9" t="str">
        <f>IF(ISNUMBER('Race 1'!A129),'Race 1'!O129/60,"")</f>
        <v/>
      </c>
      <c r="H93" s="14" t="str">
        <f>IF(A93="","",IF(E93="Men",VLOOKUP(F93,'Time trial standards'!A$4:B$83,2,FALSE),VLOOKUP(F93,'Time trial standards'!A$4:C$83,3,FALSE)))</f>
        <v/>
      </c>
      <c r="I93" s="11" t="str">
        <f t="shared" si="14"/>
        <v/>
      </c>
      <c r="J93" s="11" t="str">
        <f t="shared" si="15"/>
        <v/>
      </c>
      <c r="K93" s="15" t="str">
        <f t="shared" si="16"/>
        <v/>
      </c>
      <c r="L93" s="5" t="str">
        <f t="shared" si="17"/>
        <v/>
      </c>
    </row>
    <row r="94" spans="1:12" x14ac:dyDescent="0.15">
      <c r="A94" s="6" t="str">
        <f>IF(ISNUMBER('Race 1'!A130),'Race 1'!A130,"")</f>
        <v/>
      </c>
      <c r="B94" s="8" t="str">
        <f>IF(ISNUMBER('Race 1'!A130),'Race 1'!B130,"")</f>
        <v/>
      </c>
      <c r="C94" s="5" t="str">
        <f>IF(ISNUMBER('Race 1'!A130),'Race 1'!C130&amp;" "&amp;'Race 1'!D130,"")</f>
        <v/>
      </c>
      <c r="D94" s="5" t="str">
        <f>IF(ISNUMBER('Race 1'!A130),'Race 1'!G130,"")</f>
        <v/>
      </c>
      <c r="E94" s="5" t="str">
        <f>IF(ISNUMBER('Race 1'!A130),'Race 1'!I130,"")</f>
        <v/>
      </c>
      <c r="F94" s="5" t="str">
        <f>IF(ISNUMBER('Race 1'!A130),'Race 1'!H130,"")</f>
        <v/>
      </c>
      <c r="G94" s="9" t="str">
        <f>IF(ISNUMBER('Race 1'!A130),'Race 1'!O130/60,"")</f>
        <v/>
      </c>
      <c r="H94" s="14" t="str">
        <f>IF(A94="","",IF(E94="Men",VLOOKUP(F94,'Time trial standards'!A$4:B$83,2,FALSE),VLOOKUP(F94,'Time trial standards'!A$4:C$83,3,FALSE)))</f>
        <v/>
      </c>
      <c r="I94" s="11" t="str">
        <f t="shared" si="14"/>
        <v/>
      </c>
      <c r="J94" s="11" t="str">
        <f t="shared" si="15"/>
        <v/>
      </c>
      <c r="K94" s="15" t="str">
        <f t="shared" si="16"/>
        <v/>
      </c>
      <c r="L94" s="5" t="str">
        <f t="shared" si="17"/>
        <v/>
      </c>
    </row>
    <row r="95" spans="1:12" x14ac:dyDescent="0.15">
      <c r="A95" s="6" t="str">
        <f>IF(ISNUMBER('Race 1'!A131),'Race 1'!A131,"")</f>
        <v/>
      </c>
      <c r="B95" s="8" t="str">
        <f>IF(ISNUMBER('Race 1'!A131),'Race 1'!B131,"")</f>
        <v/>
      </c>
      <c r="C95" s="5" t="str">
        <f>IF(ISNUMBER('Race 1'!A131),'Race 1'!C131&amp;" "&amp;'Race 1'!D131,"")</f>
        <v/>
      </c>
      <c r="D95" s="5" t="str">
        <f>IF(ISNUMBER('Race 1'!A131),'Race 1'!G131,"")</f>
        <v/>
      </c>
      <c r="E95" s="5" t="str">
        <f>IF(ISNUMBER('Race 1'!A131),'Race 1'!I131,"")</f>
        <v/>
      </c>
      <c r="F95" s="5" t="str">
        <f>IF(ISNUMBER('Race 1'!A131),'Race 1'!H131,"")</f>
        <v/>
      </c>
      <c r="G95" s="9" t="str">
        <f>IF(ISNUMBER('Race 1'!A131),'Race 1'!O131/60,"")</f>
        <v/>
      </c>
      <c r="H95" s="14" t="str">
        <f>IF(A95="","",IF(E95="Men",VLOOKUP(F95,'Time trial standards'!A$4:B$83,2,FALSE),VLOOKUP(F95,'Time trial standards'!A$4:C$83,3,FALSE)))</f>
        <v/>
      </c>
      <c r="I95" s="11" t="str">
        <f t="shared" si="14"/>
        <v/>
      </c>
      <c r="J95" s="11" t="str">
        <f t="shared" si="15"/>
        <v/>
      </c>
      <c r="K95" s="15" t="str">
        <f t="shared" si="16"/>
        <v/>
      </c>
      <c r="L95" s="5" t="str">
        <f t="shared" si="17"/>
        <v/>
      </c>
    </row>
    <row r="96" spans="1:12" x14ac:dyDescent="0.15">
      <c r="A96" s="6" t="str">
        <f>IF(ISNUMBER('Race 1'!A132),'Race 1'!A132,"")</f>
        <v/>
      </c>
      <c r="B96" s="8" t="str">
        <f>IF(ISNUMBER('Race 1'!A132),'Race 1'!B132,"")</f>
        <v/>
      </c>
      <c r="C96" s="5" t="str">
        <f>IF(ISNUMBER('Race 1'!A132),'Race 1'!C132&amp;" "&amp;'Race 1'!D132,"")</f>
        <v/>
      </c>
      <c r="D96" s="5" t="str">
        <f>IF(ISNUMBER('Race 1'!A132),'Race 1'!G132,"")</f>
        <v/>
      </c>
      <c r="E96" s="5" t="str">
        <f>IF(ISNUMBER('Race 1'!A132),'Race 1'!I132,"")</f>
        <v/>
      </c>
      <c r="F96" s="5" t="str">
        <f>IF(ISNUMBER('Race 1'!A132),'Race 1'!H132,"")</f>
        <v/>
      </c>
      <c r="G96" s="9" t="str">
        <f>IF(ISNUMBER('Race 1'!A132),'Race 1'!O132/60,"")</f>
        <v/>
      </c>
      <c r="H96" s="14" t="str">
        <f>IF(A96="","",IF(E96="Men",VLOOKUP(F96,'Time trial standards'!A$4:B$83,2,FALSE),VLOOKUP(F96,'Time trial standards'!A$4:C$83,3,FALSE)))</f>
        <v/>
      </c>
      <c r="I96" s="11" t="str">
        <f t="shared" si="14"/>
        <v/>
      </c>
      <c r="J96" s="11" t="str">
        <f t="shared" si="15"/>
        <v/>
      </c>
      <c r="K96" s="15" t="str">
        <f t="shared" si="16"/>
        <v/>
      </c>
      <c r="L96" s="5" t="str">
        <f t="shared" si="17"/>
        <v/>
      </c>
    </row>
    <row r="97" spans="1:12" x14ac:dyDescent="0.15">
      <c r="A97" s="6" t="str">
        <f>IF(ISNUMBER('Race 1'!A133),'Race 1'!A133,"")</f>
        <v/>
      </c>
      <c r="B97" s="8" t="str">
        <f>IF(ISNUMBER('Race 1'!A133),'Race 1'!B133,"")</f>
        <v/>
      </c>
      <c r="C97" s="5" t="str">
        <f>IF(ISNUMBER('Race 1'!A133),'Race 1'!C133&amp;" "&amp;'Race 1'!D133,"")</f>
        <v/>
      </c>
      <c r="D97" s="5" t="str">
        <f>IF(ISNUMBER('Race 1'!A133),'Race 1'!G133,"")</f>
        <v/>
      </c>
      <c r="E97" s="5" t="str">
        <f>IF(ISNUMBER('Race 1'!A133),'Race 1'!I133,"")</f>
        <v/>
      </c>
      <c r="F97" s="5" t="str">
        <f>IF(ISNUMBER('Race 1'!A133),'Race 1'!H133,"")</f>
        <v/>
      </c>
      <c r="G97" s="9" t="str">
        <f>IF(ISNUMBER('Race 1'!A133),'Race 1'!O133/60,"")</f>
        <v/>
      </c>
      <c r="H97" s="14" t="str">
        <f>IF(A97="","",IF(E97="Men",VLOOKUP(F97,'Time trial standards'!A$4:B$83,2,FALSE),VLOOKUP(F97,'Time trial standards'!A$4:C$83,3,FALSE)))</f>
        <v/>
      </c>
      <c r="I97" s="11" t="str">
        <f t="shared" ref="I97:I99" si="18">IF(G97="","",IF(G97-H97&gt;0,G97-H97,""))</f>
        <v/>
      </c>
      <c r="J97" s="11" t="str">
        <f t="shared" si="15"/>
        <v/>
      </c>
      <c r="K97" s="15" t="str">
        <f t="shared" ref="K97:K99" si="19">IF(OR(G97="",G97=Y$1),"",IF(I97="",-J97/G97*100,I97/G97*100))</f>
        <v/>
      </c>
      <c r="L97" s="5" t="str">
        <f t="shared" si="17"/>
        <v/>
      </c>
    </row>
    <row r="98" spans="1:12" x14ac:dyDescent="0.15">
      <c r="A98" s="6" t="str">
        <f>IF(ISNUMBER('Race 1'!A134),'Race 1'!A134,"")</f>
        <v/>
      </c>
      <c r="B98" s="8" t="str">
        <f>IF(ISNUMBER('Race 1'!A134),'Race 1'!B134,"")</f>
        <v/>
      </c>
      <c r="C98" s="5" t="str">
        <f>IF(ISNUMBER('Race 1'!A134),'Race 1'!C134&amp;" "&amp;'Race 1'!D134,"")</f>
        <v/>
      </c>
      <c r="D98" s="5" t="str">
        <f>IF(ISNUMBER('Race 1'!A134),'Race 1'!G134,"")</f>
        <v/>
      </c>
      <c r="E98" s="5" t="str">
        <f>IF(ISNUMBER('Race 1'!A134),'Race 1'!I134,"")</f>
        <v/>
      </c>
      <c r="F98" s="5" t="str">
        <f>IF(ISNUMBER('Race 1'!A134),'Race 1'!H134,"")</f>
        <v/>
      </c>
      <c r="G98" s="9" t="str">
        <f>IF(ISNUMBER('Race 1'!A134),'Race 1'!O134/60,"")</f>
        <v/>
      </c>
      <c r="H98" s="14" t="str">
        <f>IF(A98="","",IF(E98="Men",VLOOKUP(F98,'Time trial standards'!A$4:B$83,2,FALSE),VLOOKUP(F98,'Time trial standards'!A$4:C$83,3,FALSE)))</f>
        <v/>
      </c>
      <c r="I98" s="11" t="str">
        <f t="shared" si="18"/>
        <v/>
      </c>
      <c r="J98" s="11" t="str">
        <f t="shared" si="15"/>
        <v/>
      </c>
      <c r="K98" s="15" t="str">
        <f t="shared" si="19"/>
        <v/>
      </c>
      <c r="L98" s="5" t="str">
        <f t="shared" ref="L98:L129" si="20">IF(K98="","",RANK(K98,K$2:K$99,1))</f>
        <v/>
      </c>
    </row>
    <row r="99" spans="1:12" x14ac:dyDescent="0.15">
      <c r="A99" s="6" t="str">
        <f>IF(ISNUMBER('Race 1'!A135),'Race 1'!A135,"")</f>
        <v/>
      </c>
      <c r="B99" s="8" t="str">
        <f>IF(ISNUMBER('Race 1'!A135),'Race 1'!B135,"")</f>
        <v/>
      </c>
      <c r="C99" s="5" t="str">
        <f>IF(ISNUMBER('Race 1'!A135),'Race 1'!C135&amp;" "&amp;'Race 1'!D135,"")</f>
        <v/>
      </c>
      <c r="D99" s="5" t="str">
        <f>IF(ISNUMBER('Race 1'!A135),'Race 1'!G135,"")</f>
        <v/>
      </c>
      <c r="E99" s="5" t="str">
        <f>IF(ISNUMBER('Race 1'!A135),'Race 1'!I135,"")</f>
        <v/>
      </c>
      <c r="F99" s="5" t="str">
        <f>IF(ISNUMBER('Race 1'!A135),'Race 1'!H135,"")</f>
        <v/>
      </c>
      <c r="G99" s="9" t="str">
        <f>IF(ISNUMBER('Race 1'!A135),'Race 1'!O135/60,"")</f>
        <v/>
      </c>
      <c r="H99" s="14" t="str">
        <f>IF(A99="","",IF(E99="Men",VLOOKUP(F99,'Time trial standards'!A$4:B$83,2,FALSE),VLOOKUP(F99,'Time trial standards'!A$4:C$83,3,FALSE)))</f>
        <v/>
      </c>
      <c r="I99" s="11" t="str">
        <f t="shared" si="18"/>
        <v/>
      </c>
      <c r="J99" s="11" t="str">
        <f t="shared" si="15"/>
        <v/>
      </c>
      <c r="K99" s="15" t="str">
        <f t="shared" si="19"/>
        <v/>
      </c>
      <c r="L99" s="5" t="str">
        <f t="shared" si="20"/>
        <v/>
      </c>
    </row>
    <row r="100" spans="1:12" x14ac:dyDescent="0.15">
      <c r="H100" s="14"/>
    </row>
    <row r="101" spans="1:12" x14ac:dyDescent="0.15">
      <c r="H101" s="14"/>
    </row>
    <row r="102" spans="1:12" x14ac:dyDescent="0.15">
      <c r="H102" s="14"/>
    </row>
    <row r="103" spans="1:12" x14ac:dyDescent="0.15">
      <c r="H103" s="14"/>
    </row>
    <row r="104" spans="1:12" x14ac:dyDescent="0.15">
      <c r="H104" s="14"/>
    </row>
    <row r="105" spans="1:12" x14ac:dyDescent="0.15">
      <c r="H105" s="14"/>
    </row>
    <row r="106" spans="1:12" x14ac:dyDescent="0.15">
      <c r="H106" s="14"/>
    </row>
    <row r="107" spans="1:12" x14ac:dyDescent="0.15">
      <c r="H107" s="14"/>
    </row>
    <row r="108" spans="1:12" x14ac:dyDescent="0.15">
      <c r="H108" s="14"/>
    </row>
    <row r="109" spans="1:12" x14ac:dyDescent="0.15">
      <c r="H109" s="14"/>
    </row>
    <row r="110" spans="1:12" x14ac:dyDescent="0.15">
      <c r="H110" s="14"/>
    </row>
    <row r="111" spans="1:12" x14ac:dyDescent="0.15">
      <c r="H111" s="14"/>
    </row>
    <row r="112" spans="1:12" x14ac:dyDescent="0.15">
      <c r="H112" s="14"/>
    </row>
    <row r="113" spans="8:8" x14ac:dyDescent="0.15">
      <c r="H113" s="14"/>
    </row>
    <row r="114" spans="8:8" x14ac:dyDescent="0.15">
      <c r="H114" s="14"/>
    </row>
    <row r="115" spans="8:8" x14ac:dyDescent="0.15">
      <c r="H115" s="14"/>
    </row>
    <row r="116" spans="8:8" x14ac:dyDescent="0.15">
      <c r="H116" s="14"/>
    </row>
    <row r="117" spans="8:8" x14ac:dyDescent="0.15">
      <c r="H117" s="14"/>
    </row>
    <row r="118" spans="8:8" x14ac:dyDescent="0.15">
      <c r="H118" s="14"/>
    </row>
    <row r="119" spans="8:8" x14ac:dyDescent="0.15">
      <c r="H119" s="14"/>
    </row>
    <row r="120" spans="8:8" x14ac:dyDescent="0.15">
      <c r="H120" s="14"/>
    </row>
    <row r="121" spans="8:8" x14ac:dyDescent="0.15">
      <c r="H121" s="14"/>
    </row>
    <row r="122" spans="8:8" x14ac:dyDescent="0.15">
      <c r="H122" s="14"/>
    </row>
    <row r="123" spans="8:8" x14ac:dyDescent="0.15">
      <c r="H123" s="14"/>
    </row>
    <row r="124" spans="8:8" x14ac:dyDescent="0.15">
      <c r="H124" s="14"/>
    </row>
    <row r="125" spans="8:8" x14ac:dyDescent="0.15">
      <c r="H125" s="14"/>
    </row>
    <row r="126" spans="8:8" x14ac:dyDescent="0.15">
      <c r="H126" s="14"/>
    </row>
    <row r="127" spans="8:8" x14ac:dyDescent="0.15">
      <c r="H127" s="14"/>
    </row>
    <row r="128" spans="8:8" x14ac:dyDescent="0.15">
      <c r="H128" s="14"/>
    </row>
    <row r="129" spans="8:8" x14ac:dyDescent="0.15">
      <c r="H129" s="14"/>
    </row>
    <row r="130" spans="8:8" x14ac:dyDescent="0.15">
      <c r="H130" s="14"/>
    </row>
    <row r="131" spans="8:8" x14ac:dyDescent="0.15">
      <c r="H131" s="14"/>
    </row>
    <row r="132" spans="8:8" x14ac:dyDescent="0.15">
      <c r="H132" s="14"/>
    </row>
    <row r="133" spans="8:8" x14ac:dyDescent="0.15">
      <c r="H133" s="14"/>
    </row>
    <row r="134" spans="8:8" x14ac:dyDescent="0.15">
      <c r="H134" s="14"/>
    </row>
    <row r="135" spans="8:8" x14ac:dyDescent="0.15">
      <c r="H135" s="14"/>
    </row>
    <row r="136" spans="8:8" x14ac:dyDescent="0.15">
      <c r="H136" s="14"/>
    </row>
    <row r="137" spans="8:8" x14ac:dyDescent="0.15">
      <c r="H137" s="14"/>
    </row>
    <row r="138" spans="8:8" x14ac:dyDescent="0.15">
      <c r="H138" s="14"/>
    </row>
    <row r="139" spans="8:8" x14ac:dyDescent="0.15">
      <c r="H139" s="14"/>
    </row>
    <row r="140" spans="8:8" x14ac:dyDescent="0.15">
      <c r="H140" s="14"/>
    </row>
    <row r="141" spans="8:8" x14ac:dyDescent="0.15">
      <c r="H141" s="14"/>
    </row>
    <row r="142" spans="8:8" x14ac:dyDescent="0.15">
      <c r="H142" s="14"/>
    </row>
    <row r="143" spans="8:8" x14ac:dyDescent="0.15">
      <c r="H143" s="14"/>
    </row>
    <row r="144" spans="8:8" x14ac:dyDescent="0.15">
      <c r="H144" s="14"/>
    </row>
    <row r="145" spans="8:8" x14ac:dyDescent="0.15">
      <c r="H145" s="14"/>
    </row>
    <row r="146" spans="8:8" x14ac:dyDescent="0.15">
      <c r="H146" s="14"/>
    </row>
    <row r="147" spans="8:8" x14ac:dyDescent="0.15">
      <c r="H147" s="14"/>
    </row>
    <row r="148" spans="8:8" x14ac:dyDescent="0.15">
      <c r="H148" s="14"/>
    </row>
    <row r="149" spans="8:8" x14ac:dyDescent="0.15">
      <c r="H149" s="14"/>
    </row>
    <row r="150" spans="8:8" x14ac:dyDescent="0.15">
      <c r="H150" s="14"/>
    </row>
    <row r="151" spans="8:8" x14ac:dyDescent="0.15">
      <c r="H151" s="14"/>
    </row>
    <row r="152" spans="8:8" x14ac:dyDescent="0.15">
      <c r="H152" s="14"/>
    </row>
    <row r="153" spans="8:8" x14ac:dyDescent="0.15">
      <c r="H153" s="14"/>
    </row>
    <row r="154" spans="8:8" x14ac:dyDescent="0.15">
      <c r="H154" s="14"/>
    </row>
    <row r="155" spans="8:8" x14ac:dyDescent="0.15">
      <c r="H155" s="14"/>
    </row>
    <row r="156" spans="8:8" x14ac:dyDescent="0.15">
      <c r="H156" s="14"/>
    </row>
    <row r="157" spans="8:8" x14ac:dyDescent="0.15">
      <c r="H157" s="14"/>
    </row>
    <row r="158" spans="8:8" x14ac:dyDescent="0.15">
      <c r="H158" s="14"/>
    </row>
    <row r="159" spans="8:8" x14ac:dyDescent="0.15">
      <c r="H159" s="14"/>
    </row>
    <row r="160" spans="8:8" x14ac:dyDescent="0.15">
      <c r="H160" s="14"/>
    </row>
    <row r="161" spans="8:8" x14ac:dyDescent="0.15">
      <c r="H161" s="14"/>
    </row>
    <row r="162" spans="8:8" x14ac:dyDescent="0.15">
      <c r="H162" s="14"/>
    </row>
    <row r="163" spans="8:8" x14ac:dyDescent="0.15">
      <c r="H163" s="14"/>
    </row>
    <row r="164" spans="8:8" x14ac:dyDescent="0.15">
      <c r="H164" s="14"/>
    </row>
    <row r="165" spans="8:8" x14ac:dyDescent="0.15">
      <c r="H165" s="14"/>
    </row>
    <row r="166" spans="8:8" x14ac:dyDescent="0.15">
      <c r="H166" s="14"/>
    </row>
    <row r="167" spans="8:8" x14ac:dyDescent="0.15">
      <c r="H167" s="14"/>
    </row>
    <row r="168" spans="8:8" x14ac:dyDescent="0.15">
      <c r="H168" s="14"/>
    </row>
    <row r="169" spans="8:8" x14ac:dyDescent="0.15">
      <c r="H169" s="14"/>
    </row>
    <row r="170" spans="8:8" x14ac:dyDescent="0.15">
      <c r="H170" s="14"/>
    </row>
    <row r="171" spans="8:8" x14ac:dyDescent="0.15">
      <c r="H171" s="14"/>
    </row>
    <row r="172" spans="8:8" x14ac:dyDescent="0.15">
      <c r="H172" s="14"/>
    </row>
    <row r="173" spans="8:8" x14ac:dyDescent="0.15">
      <c r="H173" s="14"/>
    </row>
    <row r="174" spans="8:8" x14ac:dyDescent="0.15">
      <c r="H174" s="14"/>
    </row>
    <row r="175" spans="8:8" x14ac:dyDescent="0.15">
      <c r="H175" s="14"/>
    </row>
    <row r="176" spans="8:8" x14ac:dyDescent="0.15">
      <c r="H176" s="14"/>
    </row>
    <row r="177" spans="8:8" x14ac:dyDescent="0.15">
      <c r="H177" s="14"/>
    </row>
    <row r="178" spans="8:8" x14ac:dyDescent="0.15">
      <c r="H178" s="14"/>
    </row>
    <row r="179" spans="8:8" x14ac:dyDescent="0.15">
      <c r="H179" s="14"/>
    </row>
    <row r="180" spans="8:8" x14ac:dyDescent="0.15">
      <c r="H180" s="14"/>
    </row>
    <row r="181" spans="8:8" x14ac:dyDescent="0.15">
      <c r="H181" s="14"/>
    </row>
    <row r="182" spans="8:8" x14ac:dyDescent="0.15">
      <c r="H182" s="14"/>
    </row>
    <row r="183" spans="8:8" x14ac:dyDescent="0.15">
      <c r="H183" s="14"/>
    </row>
    <row r="184" spans="8:8" x14ac:dyDescent="0.15">
      <c r="H184" s="14"/>
    </row>
    <row r="185" spans="8:8" x14ac:dyDescent="0.15">
      <c r="H185" s="14"/>
    </row>
    <row r="186" spans="8:8" x14ac:dyDescent="0.15">
      <c r="H186" s="14"/>
    </row>
    <row r="187" spans="8:8" x14ac:dyDescent="0.15">
      <c r="H187" s="14"/>
    </row>
    <row r="188" spans="8:8" x14ac:dyDescent="0.15">
      <c r="H188" s="14"/>
    </row>
    <row r="189" spans="8:8" x14ac:dyDescent="0.15">
      <c r="H189" s="14"/>
    </row>
    <row r="190" spans="8:8" x14ac:dyDescent="0.15">
      <c r="H190" s="14"/>
    </row>
    <row r="191" spans="8:8" x14ac:dyDescent="0.15">
      <c r="H191" s="14"/>
    </row>
    <row r="192" spans="8:8" x14ac:dyDescent="0.15">
      <c r="H192" s="14"/>
    </row>
    <row r="193" spans="8:8" x14ac:dyDescent="0.15">
      <c r="H193" s="14"/>
    </row>
    <row r="194" spans="8:8" x14ac:dyDescent="0.15">
      <c r="H194" s="14"/>
    </row>
    <row r="195" spans="8:8" x14ac:dyDescent="0.15">
      <c r="H195" s="14"/>
    </row>
    <row r="196" spans="8:8" x14ac:dyDescent="0.15">
      <c r="H196" s="14"/>
    </row>
    <row r="197" spans="8:8" x14ac:dyDescent="0.15">
      <c r="H197" s="14"/>
    </row>
    <row r="198" spans="8:8" x14ac:dyDescent="0.15">
      <c r="H198" s="14"/>
    </row>
    <row r="199" spans="8:8" x14ac:dyDescent="0.15">
      <c r="H199" s="14"/>
    </row>
    <row r="200" spans="8:8" x14ac:dyDescent="0.15">
      <c r="H200" s="14"/>
    </row>
    <row r="201" spans="8:8" x14ac:dyDescent="0.15">
      <c r="H201" s="14"/>
    </row>
  </sheetData>
  <autoFilter ref="A1:L201" xr:uid="{00000000-0009-0000-0000-000007000000}">
    <sortState xmlns:xlrd2="http://schemas.microsoft.com/office/spreadsheetml/2017/richdata2" ref="A2:L201">
      <sortCondition ref="L1:L201"/>
    </sortState>
  </autoFilter>
  <sortState xmlns:xlrd2="http://schemas.microsoft.com/office/spreadsheetml/2017/richdata2" ref="A44:L46">
    <sortCondition ref="L44:L46"/>
  </sortState>
  <pageMargins left="0.7" right="0.7" top="0.75" bottom="0.75" header="0.3" footer="0.3"/>
  <pageSetup paperSize="9" orientation="portrait" horizontalDpi="4294967293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55"/>
  <sheetViews>
    <sheetView zoomScaleNormal="100" workbookViewId="0">
      <selection activeCell="D48" sqref="D48"/>
    </sheetView>
  </sheetViews>
  <sheetFormatPr baseColWidth="10" defaultRowHeight="13" x14ac:dyDescent="0.15"/>
  <cols>
    <col min="1" max="1" width="9.1640625" style="19" customWidth="1"/>
    <col min="2" max="2" width="8.83203125" customWidth="1"/>
    <col min="3" max="3" width="19.33203125" bestFit="1" customWidth="1"/>
    <col min="4" max="4" width="22.5" bestFit="1" customWidth="1"/>
    <col min="5" max="256" width="8.83203125" customWidth="1"/>
  </cols>
  <sheetData>
    <row r="1" spans="1:21" ht="17" thickBot="1" x14ac:dyDescent="0.25">
      <c r="A1" s="18" t="s">
        <v>0</v>
      </c>
      <c r="B1" s="16" t="s">
        <v>1</v>
      </c>
      <c r="C1" s="17" t="s">
        <v>124</v>
      </c>
      <c r="D1" s="17" t="s">
        <v>4</v>
      </c>
      <c r="E1" s="17" t="s">
        <v>5</v>
      </c>
      <c r="F1" s="16" t="s">
        <v>7</v>
      </c>
      <c r="G1" s="17" t="s">
        <v>9</v>
      </c>
      <c r="H1" s="16" t="s">
        <v>8</v>
      </c>
      <c r="I1" s="17" t="s">
        <v>11</v>
      </c>
      <c r="J1" s="17" t="s">
        <v>38</v>
      </c>
      <c r="K1" s="16" t="s">
        <v>12</v>
      </c>
      <c r="L1" s="16" t="s">
        <v>13</v>
      </c>
      <c r="M1" s="16" t="s">
        <v>14</v>
      </c>
      <c r="N1" s="16" t="s">
        <v>15</v>
      </c>
      <c r="O1" s="16" t="s">
        <v>39</v>
      </c>
      <c r="P1" s="16" t="s">
        <v>16</v>
      </c>
    </row>
    <row r="2" spans="1:21" x14ac:dyDescent="0.15">
      <c r="A2" s="20" t="s">
        <v>232</v>
      </c>
      <c r="B2" s="20">
        <v>159</v>
      </c>
      <c r="C2" t="s">
        <v>184</v>
      </c>
      <c r="D2" t="s">
        <v>129</v>
      </c>
      <c r="F2" t="s">
        <v>235</v>
      </c>
      <c r="G2" t="s">
        <v>22</v>
      </c>
      <c r="H2" s="20">
        <v>20</v>
      </c>
      <c r="I2" t="s">
        <v>159</v>
      </c>
      <c r="K2" s="100">
        <v>0.33368055555555548</v>
      </c>
      <c r="L2" s="101">
        <v>2.118055555555556E-2</v>
      </c>
      <c r="M2" s="101">
        <v>3.6666666666666667E-2</v>
      </c>
      <c r="N2" s="101">
        <v>1.548611111111111E-2</v>
      </c>
      <c r="O2" s="20"/>
      <c r="P2" s="20" t="s">
        <v>525</v>
      </c>
      <c r="Q2" s="20"/>
      <c r="R2" s="20"/>
      <c r="S2" s="20"/>
      <c r="T2" s="20"/>
      <c r="U2" s="20"/>
    </row>
    <row r="3" spans="1:21" x14ac:dyDescent="0.15">
      <c r="A3" s="20" t="s">
        <v>238</v>
      </c>
      <c r="B3" s="20">
        <v>186</v>
      </c>
      <c r="C3" t="s">
        <v>449</v>
      </c>
      <c r="D3" t="s">
        <v>450</v>
      </c>
      <c r="F3" t="s">
        <v>235</v>
      </c>
      <c r="G3" t="s">
        <v>22</v>
      </c>
      <c r="H3" s="20">
        <v>17</v>
      </c>
      <c r="I3" t="s">
        <v>451</v>
      </c>
      <c r="K3" s="100">
        <v>0.33229166666666671</v>
      </c>
      <c r="L3" s="101">
        <v>1.9791666666666669E-2</v>
      </c>
      <c r="M3" s="101">
        <v>3.5636574074074077E-2</v>
      </c>
      <c r="N3" s="101">
        <v>1.5844907407407412E-2</v>
      </c>
      <c r="O3" s="20" t="s">
        <v>526</v>
      </c>
      <c r="P3" s="20" t="s">
        <v>527</v>
      </c>
      <c r="Q3" s="20"/>
      <c r="R3" s="20"/>
      <c r="S3" s="20"/>
      <c r="T3" s="20"/>
      <c r="U3" s="20"/>
    </row>
    <row r="4" spans="1:21" x14ac:dyDescent="0.15">
      <c r="A4" s="20" t="s">
        <v>243</v>
      </c>
      <c r="B4" s="20">
        <v>179</v>
      </c>
      <c r="C4" t="s">
        <v>301</v>
      </c>
      <c r="D4" t="s">
        <v>81</v>
      </c>
      <c r="F4" t="s">
        <v>235</v>
      </c>
      <c r="G4" t="s">
        <v>22</v>
      </c>
      <c r="H4" s="20">
        <v>30</v>
      </c>
      <c r="I4" t="s">
        <v>246</v>
      </c>
      <c r="K4" s="100">
        <v>0.33298611111111109</v>
      </c>
      <c r="L4" s="101">
        <v>2.0486111111111111E-2</v>
      </c>
      <c r="M4" s="101">
        <v>3.6331018518518519E-2</v>
      </c>
      <c r="N4" s="101">
        <v>1.5844907407407412E-2</v>
      </c>
      <c r="O4" s="20" t="s">
        <v>152</v>
      </c>
      <c r="P4" s="20" t="s">
        <v>528</v>
      </c>
      <c r="Q4" s="20"/>
      <c r="R4" s="20"/>
      <c r="S4" s="20"/>
      <c r="T4" s="20"/>
      <c r="U4" s="20"/>
    </row>
    <row r="5" spans="1:21" x14ac:dyDescent="0.15">
      <c r="A5" s="20" t="s">
        <v>249</v>
      </c>
      <c r="B5" s="20">
        <v>189</v>
      </c>
      <c r="C5" t="s">
        <v>529</v>
      </c>
      <c r="D5" t="s">
        <v>129</v>
      </c>
      <c r="F5" t="s">
        <v>235</v>
      </c>
      <c r="G5" t="s">
        <v>22</v>
      </c>
      <c r="H5" s="20">
        <v>17</v>
      </c>
      <c r="I5" t="s">
        <v>530</v>
      </c>
      <c r="K5" s="100">
        <v>0.33159722222222221</v>
      </c>
      <c r="L5" s="101">
        <v>1.909722222222222E-2</v>
      </c>
      <c r="M5" s="101">
        <v>3.5057870370370371E-2</v>
      </c>
      <c r="N5" s="101">
        <v>1.5960648148148151E-2</v>
      </c>
      <c r="O5" s="20" t="s">
        <v>531</v>
      </c>
      <c r="P5" s="20" t="s">
        <v>532</v>
      </c>
      <c r="Q5" s="20"/>
      <c r="R5" s="20"/>
      <c r="S5" s="20"/>
      <c r="T5" s="20"/>
      <c r="U5" s="20"/>
    </row>
    <row r="6" spans="1:21" x14ac:dyDescent="0.15">
      <c r="A6" s="20" t="s">
        <v>255</v>
      </c>
      <c r="B6" s="20">
        <v>173</v>
      </c>
      <c r="C6" t="s">
        <v>300</v>
      </c>
      <c r="D6" t="s">
        <v>200</v>
      </c>
      <c r="E6" t="s">
        <v>6</v>
      </c>
      <c r="F6" t="s">
        <v>235</v>
      </c>
      <c r="G6" t="s">
        <v>22</v>
      </c>
      <c r="H6" s="20">
        <v>42</v>
      </c>
      <c r="I6" t="s">
        <v>240</v>
      </c>
      <c r="K6" s="100">
        <v>0.33020833333333333</v>
      </c>
      <c r="L6" s="101">
        <v>1.7708333333333329E-2</v>
      </c>
      <c r="M6" s="101">
        <v>3.3842592592592591E-2</v>
      </c>
      <c r="N6" s="101">
        <v>1.6134259259259261E-2</v>
      </c>
      <c r="O6" s="20" t="s">
        <v>533</v>
      </c>
      <c r="P6" s="20" t="s">
        <v>534</v>
      </c>
      <c r="Q6" s="20"/>
      <c r="R6" s="20"/>
      <c r="S6" s="20"/>
      <c r="T6" s="20"/>
      <c r="U6" s="20"/>
    </row>
    <row r="7" spans="1:21" x14ac:dyDescent="0.15">
      <c r="A7" s="20" t="s">
        <v>259</v>
      </c>
      <c r="B7" s="20">
        <v>154</v>
      </c>
      <c r="C7" t="s">
        <v>304</v>
      </c>
      <c r="D7" t="s">
        <v>256</v>
      </c>
      <c r="E7" t="s">
        <v>6</v>
      </c>
      <c r="F7" t="s">
        <v>235</v>
      </c>
      <c r="G7" t="s">
        <v>22</v>
      </c>
      <c r="H7" s="20">
        <v>17</v>
      </c>
      <c r="I7" t="s">
        <v>266</v>
      </c>
      <c r="J7" t="s">
        <v>40</v>
      </c>
      <c r="K7" s="100">
        <v>0.3190972222222222</v>
      </c>
      <c r="L7" s="101">
        <v>6.5972222222222222E-3</v>
      </c>
      <c r="M7" s="101">
        <v>2.2893518518518521E-2</v>
      </c>
      <c r="N7" s="101">
        <v>1.6296296296296291E-2</v>
      </c>
      <c r="O7" s="20" t="s">
        <v>535</v>
      </c>
      <c r="P7" s="20" t="s">
        <v>536</v>
      </c>
      <c r="Q7" s="20"/>
      <c r="R7" s="20"/>
      <c r="S7" s="20"/>
      <c r="T7" s="20"/>
      <c r="U7" s="20"/>
    </row>
    <row r="8" spans="1:21" x14ac:dyDescent="0.15">
      <c r="A8" s="20" t="s">
        <v>264</v>
      </c>
      <c r="B8" s="20">
        <v>156</v>
      </c>
      <c r="C8" t="s">
        <v>138</v>
      </c>
      <c r="D8" t="s">
        <v>256</v>
      </c>
      <c r="E8" t="s">
        <v>6</v>
      </c>
      <c r="F8" t="s">
        <v>235</v>
      </c>
      <c r="G8" t="s">
        <v>22</v>
      </c>
      <c r="H8" s="20">
        <v>44</v>
      </c>
      <c r="I8" t="s">
        <v>65</v>
      </c>
      <c r="K8" s="100">
        <v>0.32604166666666667</v>
      </c>
      <c r="L8" s="101">
        <v>1.3541666666666671E-2</v>
      </c>
      <c r="M8" s="101">
        <v>2.990740740740741E-2</v>
      </c>
      <c r="N8" s="101">
        <v>1.636574074074074E-2</v>
      </c>
      <c r="O8" s="20" t="s">
        <v>537</v>
      </c>
      <c r="P8" s="20" t="s">
        <v>176</v>
      </c>
      <c r="Q8" s="20"/>
      <c r="R8" s="20"/>
      <c r="S8" s="20"/>
      <c r="T8" s="20"/>
      <c r="U8" s="20"/>
    </row>
    <row r="9" spans="1:21" x14ac:dyDescent="0.15">
      <c r="A9" s="20" t="s">
        <v>269</v>
      </c>
      <c r="B9" s="20">
        <v>157</v>
      </c>
      <c r="C9" t="s">
        <v>463</v>
      </c>
      <c r="D9" t="s">
        <v>129</v>
      </c>
      <c r="E9" t="s">
        <v>6</v>
      </c>
      <c r="F9" t="s">
        <v>235</v>
      </c>
      <c r="G9" t="s">
        <v>22</v>
      </c>
      <c r="H9" s="20">
        <v>17</v>
      </c>
      <c r="I9" t="s">
        <v>464</v>
      </c>
      <c r="K9" s="100">
        <v>0.31701388888888887</v>
      </c>
      <c r="L9" s="101">
        <v>4.5138888888888876E-3</v>
      </c>
      <c r="M9" s="101">
        <v>2.0937500000000001E-2</v>
      </c>
      <c r="N9" s="101">
        <v>1.6423611111111111E-2</v>
      </c>
      <c r="O9" s="20" t="s">
        <v>538</v>
      </c>
      <c r="P9" s="20" t="s">
        <v>539</v>
      </c>
      <c r="Q9" s="20"/>
      <c r="R9" s="20"/>
      <c r="S9" s="20"/>
      <c r="T9" s="20"/>
      <c r="U9" s="20"/>
    </row>
    <row r="10" spans="1:21" x14ac:dyDescent="0.15">
      <c r="A10" s="20" t="s">
        <v>273</v>
      </c>
      <c r="B10" s="20">
        <v>174</v>
      </c>
      <c r="C10" t="s">
        <v>306</v>
      </c>
      <c r="D10" t="s">
        <v>210</v>
      </c>
      <c r="F10" t="s">
        <v>235</v>
      </c>
      <c r="G10" t="s">
        <v>22</v>
      </c>
      <c r="H10" s="20">
        <v>19</v>
      </c>
      <c r="I10" t="s">
        <v>276</v>
      </c>
      <c r="K10" s="100">
        <v>0.32361111111111113</v>
      </c>
      <c r="L10" s="101">
        <v>1.111111111111111E-2</v>
      </c>
      <c r="M10" s="101">
        <v>2.8125000000000001E-2</v>
      </c>
      <c r="N10" s="101">
        <v>1.7013888888888891E-2</v>
      </c>
      <c r="O10" s="20" t="s">
        <v>469</v>
      </c>
      <c r="P10" s="20" t="s">
        <v>540</v>
      </c>
      <c r="Q10" s="20"/>
      <c r="R10" s="20"/>
      <c r="S10" s="20"/>
      <c r="T10" s="20"/>
      <c r="U10" s="20"/>
    </row>
    <row r="11" spans="1:21" x14ac:dyDescent="0.15">
      <c r="A11" s="20" t="s">
        <v>279</v>
      </c>
      <c r="B11" s="20">
        <v>161</v>
      </c>
      <c r="C11" t="s">
        <v>302</v>
      </c>
      <c r="D11" t="s">
        <v>201</v>
      </c>
      <c r="F11" t="s">
        <v>235</v>
      </c>
      <c r="G11" t="s">
        <v>22</v>
      </c>
      <c r="H11" s="20">
        <v>20</v>
      </c>
      <c r="I11" t="s">
        <v>252</v>
      </c>
      <c r="K11" s="100">
        <v>0.33090277777777782</v>
      </c>
      <c r="L11" s="101">
        <v>1.8402777777777778E-2</v>
      </c>
      <c r="M11" s="101">
        <v>3.560185185185185E-2</v>
      </c>
      <c r="N11" s="101">
        <v>1.7199074074074071E-2</v>
      </c>
      <c r="O11" s="20" t="s">
        <v>471</v>
      </c>
      <c r="P11" s="20" t="s">
        <v>541</v>
      </c>
      <c r="Q11" s="20"/>
      <c r="R11" s="20"/>
      <c r="S11" s="20"/>
      <c r="T11" s="20"/>
      <c r="U11" s="20"/>
    </row>
    <row r="12" spans="1:21" x14ac:dyDescent="0.15">
      <c r="A12" s="20" t="s">
        <v>285</v>
      </c>
      <c r="B12" s="20">
        <v>185</v>
      </c>
      <c r="C12" t="s">
        <v>305</v>
      </c>
      <c r="D12" t="s">
        <v>129</v>
      </c>
      <c r="E12" t="s">
        <v>6</v>
      </c>
      <c r="F12" t="s">
        <v>235</v>
      </c>
      <c r="G12" t="s">
        <v>22</v>
      </c>
      <c r="H12" s="20">
        <v>48</v>
      </c>
      <c r="I12" t="s">
        <v>179</v>
      </c>
      <c r="K12" s="100">
        <v>0.32395833333333329</v>
      </c>
      <c r="L12" s="101">
        <v>1.1458333333333331E-2</v>
      </c>
      <c r="M12" s="101">
        <v>2.869212962962963E-2</v>
      </c>
      <c r="N12" s="101">
        <v>1.7233796296296299E-2</v>
      </c>
      <c r="O12" s="20" t="s">
        <v>542</v>
      </c>
      <c r="P12" s="20" t="s">
        <v>543</v>
      </c>
      <c r="Q12" s="20"/>
      <c r="R12" s="20"/>
      <c r="S12" s="20"/>
      <c r="T12" s="20"/>
      <c r="U12" s="20"/>
    </row>
    <row r="13" spans="1:21" x14ac:dyDescent="0.15">
      <c r="A13" s="20" t="s">
        <v>291</v>
      </c>
      <c r="B13" s="20">
        <v>107</v>
      </c>
      <c r="C13" t="s">
        <v>367</v>
      </c>
      <c r="D13" t="s">
        <v>129</v>
      </c>
      <c r="E13" t="s">
        <v>6</v>
      </c>
      <c r="F13" t="s">
        <v>235</v>
      </c>
      <c r="G13" t="s">
        <v>22</v>
      </c>
      <c r="H13" s="20">
        <v>47</v>
      </c>
      <c r="I13" t="s">
        <v>368</v>
      </c>
      <c r="J13" t="s">
        <v>40</v>
      </c>
      <c r="K13" s="100">
        <v>0.32743055555555561</v>
      </c>
      <c r="L13" s="101">
        <v>1.493055555555556E-2</v>
      </c>
      <c r="M13" s="101">
        <v>3.2314814814814817E-2</v>
      </c>
      <c r="N13" s="101">
        <v>1.7384259259259259E-2</v>
      </c>
      <c r="O13" s="20" t="s">
        <v>544</v>
      </c>
      <c r="P13" s="20" t="s">
        <v>545</v>
      </c>
      <c r="Q13" s="20"/>
      <c r="R13" s="20"/>
      <c r="S13" s="20"/>
      <c r="T13" s="20"/>
      <c r="U13" s="20"/>
    </row>
    <row r="14" spans="1:21" x14ac:dyDescent="0.15">
      <c r="A14" s="20" t="s">
        <v>294</v>
      </c>
      <c r="B14" s="20">
        <v>155</v>
      </c>
      <c r="C14" t="s">
        <v>307</v>
      </c>
      <c r="D14" t="s">
        <v>281</v>
      </c>
      <c r="F14" t="s">
        <v>235</v>
      </c>
      <c r="G14" t="s">
        <v>22</v>
      </c>
      <c r="H14" s="20">
        <v>43</v>
      </c>
      <c r="I14" t="s">
        <v>282</v>
      </c>
      <c r="K14" s="100">
        <v>0.32534722222222218</v>
      </c>
      <c r="L14" s="101">
        <v>1.284722222222222E-2</v>
      </c>
      <c r="M14" s="101">
        <v>3.0324074074074069E-2</v>
      </c>
      <c r="N14" s="101">
        <v>1.7476851851851851E-2</v>
      </c>
      <c r="O14" s="20" t="s">
        <v>546</v>
      </c>
      <c r="P14" s="20" t="s">
        <v>547</v>
      </c>
      <c r="Q14" s="20"/>
      <c r="R14" s="20"/>
      <c r="S14" s="20"/>
      <c r="T14" s="20"/>
      <c r="U14" s="20"/>
    </row>
    <row r="15" spans="1:21" x14ac:dyDescent="0.15">
      <c r="A15" s="20" t="s">
        <v>297</v>
      </c>
      <c r="B15" s="20">
        <v>164</v>
      </c>
      <c r="C15" t="s">
        <v>364</v>
      </c>
      <c r="D15" t="s">
        <v>212</v>
      </c>
      <c r="F15" t="s">
        <v>235</v>
      </c>
      <c r="G15" t="s">
        <v>22</v>
      </c>
      <c r="H15" s="20">
        <v>48</v>
      </c>
      <c r="I15" t="s">
        <v>365</v>
      </c>
      <c r="K15" s="100">
        <v>0.33437499999999998</v>
      </c>
      <c r="L15" s="101">
        <v>2.1874999999999999E-2</v>
      </c>
      <c r="M15" s="101">
        <v>3.9467592592592603E-2</v>
      </c>
      <c r="N15" s="101">
        <v>1.759259259259259E-2</v>
      </c>
      <c r="O15" s="20" t="s">
        <v>209</v>
      </c>
      <c r="P15" s="20" t="s">
        <v>548</v>
      </c>
      <c r="Q15" s="20"/>
      <c r="R15" s="20"/>
      <c r="S15" s="20"/>
      <c r="T15" s="20"/>
      <c r="U15" s="20"/>
    </row>
    <row r="16" spans="1:21" x14ac:dyDescent="0.15">
      <c r="A16" s="20" t="s">
        <v>374</v>
      </c>
      <c r="B16" s="20">
        <v>181</v>
      </c>
      <c r="C16" t="s">
        <v>479</v>
      </c>
      <c r="D16" t="s">
        <v>200</v>
      </c>
      <c r="F16" t="s">
        <v>235</v>
      </c>
      <c r="G16" t="s">
        <v>22</v>
      </c>
      <c r="H16" s="20">
        <v>16</v>
      </c>
      <c r="I16" t="s">
        <v>480</v>
      </c>
      <c r="K16" s="100">
        <v>0.32465277777777779</v>
      </c>
      <c r="L16" s="101">
        <v>1.215277777777778E-2</v>
      </c>
      <c r="M16" s="101">
        <v>3.078703703703704E-2</v>
      </c>
      <c r="N16" s="101">
        <v>1.863425925925926E-2</v>
      </c>
      <c r="O16" s="20" t="s">
        <v>549</v>
      </c>
      <c r="P16" s="20" t="s">
        <v>550</v>
      </c>
      <c r="Q16" s="20"/>
      <c r="R16" s="20"/>
      <c r="S16" s="20"/>
      <c r="T16" s="20"/>
      <c r="U16" s="20"/>
    </row>
    <row r="17" spans="1:21" x14ac:dyDescent="0.15">
      <c r="A17" s="20" t="s">
        <v>378</v>
      </c>
      <c r="B17" s="20">
        <v>163</v>
      </c>
      <c r="C17" t="s">
        <v>400</v>
      </c>
      <c r="D17" t="s">
        <v>129</v>
      </c>
      <c r="F17" t="s">
        <v>235</v>
      </c>
      <c r="G17" t="s">
        <v>22</v>
      </c>
      <c r="H17" s="20">
        <v>56</v>
      </c>
      <c r="I17" t="s">
        <v>182</v>
      </c>
      <c r="K17" s="100">
        <v>0.32326388888888891</v>
      </c>
      <c r="L17" s="101">
        <v>1.0763888888888891E-2</v>
      </c>
      <c r="M17" s="101">
        <v>2.9675925925925929E-2</v>
      </c>
      <c r="N17" s="101">
        <v>1.891203703703704E-2</v>
      </c>
      <c r="O17" s="20" t="s">
        <v>551</v>
      </c>
      <c r="P17" s="20" t="s">
        <v>290</v>
      </c>
      <c r="Q17" s="20"/>
      <c r="R17" s="20"/>
      <c r="S17" s="20"/>
      <c r="T17" s="20"/>
      <c r="U17" s="20"/>
    </row>
    <row r="18" spans="1:21" x14ac:dyDescent="0.15">
      <c r="A18" s="20" t="s">
        <v>381</v>
      </c>
      <c r="B18" s="20">
        <v>165</v>
      </c>
      <c r="C18" t="s">
        <v>309</v>
      </c>
      <c r="D18" t="s">
        <v>256</v>
      </c>
      <c r="F18" t="s">
        <v>235</v>
      </c>
      <c r="G18" t="s">
        <v>22</v>
      </c>
      <c r="H18" s="20">
        <v>45</v>
      </c>
      <c r="I18" t="s">
        <v>168</v>
      </c>
      <c r="K18" s="100">
        <v>0.32013888888888892</v>
      </c>
      <c r="L18" s="101">
        <v>7.6388888888888886E-3</v>
      </c>
      <c r="M18" s="101">
        <v>2.6782407407407411E-2</v>
      </c>
      <c r="N18" s="101">
        <v>1.9143518518518522E-2</v>
      </c>
      <c r="O18" s="20" t="s">
        <v>441</v>
      </c>
      <c r="P18" s="20" t="s">
        <v>552</v>
      </c>
      <c r="Q18" s="20"/>
      <c r="R18" s="20"/>
      <c r="S18" s="20"/>
      <c r="T18" s="20"/>
      <c r="U18" s="20"/>
    </row>
    <row r="19" spans="1:21" x14ac:dyDescent="0.15">
      <c r="A19" s="20" t="s">
        <v>385</v>
      </c>
      <c r="B19" s="20">
        <v>182</v>
      </c>
      <c r="C19" t="s">
        <v>195</v>
      </c>
      <c r="D19" t="s">
        <v>256</v>
      </c>
      <c r="E19" t="s">
        <v>6</v>
      </c>
      <c r="F19" t="s">
        <v>235</v>
      </c>
      <c r="G19" t="s">
        <v>22</v>
      </c>
      <c r="H19" s="20">
        <v>53</v>
      </c>
      <c r="I19" t="s">
        <v>45</v>
      </c>
      <c r="J19" t="s">
        <v>40</v>
      </c>
      <c r="K19" s="100">
        <v>0.32222222222222219</v>
      </c>
      <c r="L19" s="101">
        <v>9.7222222222222224E-3</v>
      </c>
      <c r="M19" s="101">
        <v>2.9062500000000002E-2</v>
      </c>
      <c r="N19" s="101">
        <v>1.9340277777777779E-2</v>
      </c>
      <c r="O19" s="20" t="s">
        <v>553</v>
      </c>
      <c r="P19" s="20" t="s">
        <v>554</v>
      </c>
      <c r="Q19" s="20"/>
      <c r="R19" s="20"/>
      <c r="S19" s="20"/>
      <c r="T19" s="20"/>
      <c r="U19" s="20"/>
    </row>
    <row r="20" spans="1:21" x14ac:dyDescent="0.15">
      <c r="A20" s="20" t="s">
        <v>387</v>
      </c>
      <c r="B20" s="20">
        <v>160</v>
      </c>
      <c r="C20" t="s">
        <v>428</v>
      </c>
      <c r="D20" t="s">
        <v>256</v>
      </c>
      <c r="E20" t="s">
        <v>6</v>
      </c>
      <c r="F20" t="s">
        <v>235</v>
      </c>
      <c r="G20" t="s">
        <v>22</v>
      </c>
      <c r="H20" s="20">
        <v>51</v>
      </c>
      <c r="I20" t="s">
        <v>429</v>
      </c>
      <c r="J20" t="s">
        <v>40</v>
      </c>
      <c r="K20" s="100">
        <v>0.31944444444444442</v>
      </c>
      <c r="L20" s="101">
        <v>6.9444444444444441E-3</v>
      </c>
      <c r="M20" s="101">
        <v>2.826388888888889E-2</v>
      </c>
      <c r="N20" s="101">
        <v>2.1319444444444439E-2</v>
      </c>
      <c r="O20" s="20" t="s">
        <v>555</v>
      </c>
      <c r="P20" s="20" t="s">
        <v>158</v>
      </c>
      <c r="Q20" s="20"/>
      <c r="R20" s="20"/>
      <c r="S20" s="20"/>
      <c r="T20" s="20"/>
      <c r="U20" s="20"/>
    </row>
    <row r="21" spans="1:21" x14ac:dyDescent="0.15">
      <c r="A21" s="55"/>
      <c r="B21" s="20"/>
      <c r="H21" s="20"/>
      <c r="L21" s="20"/>
      <c r="M21" s="20"/>
      <c r="N21" s="20"/>
      <c r="O21" s="20"/>
      <c r="P21" s="20"/>
      <c r="Q21" s="20"/>
      <c r="R21" s="20"/>
      <c r="S21" s="20"/>
      <c r="T21" s="20"/>
      <c r="U21" s="20"/>
    </row>
    <row r="22" spans="1:21" x14ac:dyDescent="0.15">
      <c r="A22" s="20" t="s">
        <v>232</v>
      </c>
      <c r="B22" s="20">
        <v>177</v>
      </c>
      <c r="C22" t="s">
        <v>556</v>
      </c>
      <c r="D22" t="s">
        <v>256</v>
      </c>
      <c r="F22" t="s">
        <v>327</v>
      </c>
      <c r="G22" t="s">
        <v>10</v>
      </c>
      <c r="H22" s="20">
        <v>29</v>
      </c>
      <c r="I22" t="s">
        <v>171</v>
      </c>
      <c r="K22" s="100">
        <v>0.32187500000000002</v>
      </c>
      <c r="L22" s="101">
        <v>9.3749999999999997E-3</v>
      </c>
      <c r="M22" s="101">
        <v>2.6979166666666669E-2</v>
      </c>
      <c r="N22" s="101">
        <v>1.7604166666666671E-2</v>
      </c>
      <c r="O22" s="20"/>
      <c r="P22" s="20" t="s">
        <v>557</v>
      </c>
      <c r="Q22" s="101"/>
      <c r="R22" s="20"/>
      <c r="S22" s="20"/>
      <c r="T22" s="20"/>
      <c r="U22" s="20"/>
    </row>
    <row r="23" spans="1:21" x14ac:dyDescent="0.15">
      <c r="A23" s="20" t="s">
        <v>238</v>
      </c>
      <c r="B23" s="20">
        <v>151</v>
      </c>
      <c r="C23" t="s">
        <v>140</v>
      </c>
      <c r="D23" t="s">
        <v>256</v>
      </c>
      <c r="F23" t="s">
        <v>327</v>
      </c>
      <c r="G23" t="s">
        <v>10</v>
      </c>
      <c r="H23" s="20">
        <v>55</v>
      </c>
      <c r="I23" t="s">
        <v>83</v>
      </c>
      <c r="K23" s="100">
        <v>0.32118055555555558</v>
      </c>
      <c r="L23" s="101">
        <v>8.6805555555555559E-3</v>
      </c>
      <c r="M23" s="101">
        <v>2.8877314814814811E-2</v>
      </c>
      <c r="N23" s="101">
        <v>2.0196759259259262E-2</v>
      </c>
      <c r="O23" s="20" t="s">
        <v>172</v>
      </c>
      <c r="P23" s="20" t="s">
        <v>558</v>
      </c>
      <c r="Q23" s="101"/>
      <c r="R23" s="20"/>
      <c r="S23" s="20"/>
      <c r="T23" s="20"/>
      <c r="U23" s="20"/>
    </row>
    <row r="24" spans="1:21" x14ac:dyDescent="0.15">
      <c r="A24" s="20" t="s">
        <v>243</v>
      </c>
      <c r="B24" s="20">
        <v>152</v>
      </c>
      <c r="C24" t="s">
        <v>196</v>
      </c>
      <c r="D24" t="s">
        <v>256</v>
      </c>
      <c r="E24" t="s">
        <v>6</v>
      </c>
      <c r="F24" t="s">
        <v>327</v>
      </c>
      <c r="G24" t="s">
        <v>10</v>
      </c>
      <c r="H24" s="20">
        <v>66</v>
      </c>
      <c r="I24" t="s">
        <v>175</v>
      </c>
      <c r="J24" t="s">
        <v>40</v>
      </c>
      <c r="K24" s="100">
        <v>0.32048611111111108</v>
      </c>
      <c r="L24" s="101">
        <v>7.9861111111111105E-3</v>
      </c>
      <c r="M24" s="101">
        <v>2.9259259259259259E-2</v>
      </c>
      <c r="N24" s="101">
        <v>2.1273148148148149E-2</v>
      </c>
      <c r="O24" s="20" t="s">
        <v>559</v>
      </c>
      <c r="P24" s="20" t="s">
        <v>560</v>
      </c>
      <c r="Q24" s="101"/>
      <c r="R24" s="20"/>
      <c r="S24" s="20"/>
      <c r="T24" s="20"/>
      <c r="U24" s="20"/>
    </row>
    <row r="25" spans="1:21" x14ac:dyDescent="0.15">
      <c r="A25" s="20" t="s">
        <v>249</v>
      </c>
      <c r="B25" s="20">
        <v>153</v>
      </c>
      <c r="C25" t="s">
        <v>141</v>
      </c>
      <c r="D25" t="s">
        <v>81</v>
      </c>
      <c r="E25" t="s">
        <v>6</v>
      </c>
      <c r="F25" t="s">
        <v>327</v>
      </c>
      <c r="G25" t="s">
        <v>10</v>
      </c>
      <c r="H25" s="20">
        <v>67</v>
      </c>
      <c r="I25" t="s">
        <v>19</v>
      </c>
      <c r="J25" t="s">
        <v>40</v>
      </c>
      <c r="K25" s="100">
        <v>0.31979166666666659</v>
      </c>
      <c r="L25" s="101">
        <v>7.2916666666666668E-3</v>
      </c>
      <c r="M25" s="101">
        <v>2.9224537037037038E-2</v>
      </c>
      <c r="N25" s="101">
        <v>2.193287037037037E-2</v>
      </c>
      <c r="O25" s="20" t="s">
        <v>223</v>
      </c>
      <c r="P25" s="20" t="s">
        <v>561</v>
      </c>
      <c r="Q25" s="101"/>
      <c r="R25" s="20"/>
      <c r="S25" s="20"/>
      <c r="T25" s="20"/>
      <c r="U25" s="20"/>
    </row>
    <row r="26" spans="1:21" x14ac:dyDescent="0.15">
      <c r="A26" s="20" t="s">
        <v>255</v>
      </c>
      <c r="B26" s="20">
        <v>166</v>
      </c>
      <c r="C26" t="s">
        <v>189</v>
      </c>
      <c r="D26" t="s">
        <v>256</v>
      </c>
      <c r="E26" t="s">
        <v>6</v>
      </c>
      <c r="F26" t="s">
        <v>327</v>
      </c>
      <c r="G26" t="s">
        <v>10</v>
      </c>
      <c r="H26" s="20">
        <v>48</v>
      </c>
      <c r="I26" t="s">
        <v>21</v>
      </c>
      <c r="J26" t="s">
        <v>40</v>
      </c>
      <c r="K26" s="100">
        <v>0.31840277777777781</v>
      </c>
      <c r="L26" s="101">
        <v>5.9027777777777776E-3</v>
      </c>
      <c r="M26" s="101">
        <v>2.9120370370370369E-2</v>
      </c>
      <c r="N26" s="101">
        <v>2.3217592592592588E-2</v>
      </c>
      <c r="O26" s="20" t="s">
        <v>562</v>
      </c>
      <c r="P26" s="20" t="s">
        <v>563</v>
      </c>
      <c r="Q26" s="101"/>
      <c r="R26" s="20"/>
      <c r="S26" s="20"/>
      <c r="T26" s="20"/>
      <c r="U26" s="20"/>
    </row>
    <row r="27" spans="1:21" x14ac:dyDescent="0.15">
      <c r="A27" s="55"/>
      <c r="B27" s="20"/>
      <c r="H27" s="20"/>
      <c r="L27" s="20"/>
      <c r="M27" s="20"/>
      <c r="N27" s="20"/>
      <c r="O27" s="20"/>
      <c r="P27" s="20"/>
      <c r="Q27" s="20"/>
      <c r="R27" s="20"/>
      <c r="S27" s="20"/>
      <c r="T27" s="20"/>
      <c r="U27" s="20"/>
    </row>
    <row r="28" spans="1:21" ht="15" x14ac:dyDescent="0.2">
      <c r="A28" s="20" t="s">
        <v>232</v>
      </c>
      <c r="B28" s="20">
        <v>162</v>
      </c>
      <c r="C28" t="s">
        <v>502</v>
      </c>
      <c r="D28" t="s">
        <v>129</v>
      </c>
      <c r="F28" t="s">
        <v>311</v>
      </c>
      <c r="G28" t="s">
        <v>22</v>
      </c>
      <c r="H28" s="20">
        <v>18</v>
      </c>
      <c r="I28" t="s">
        <v>503</v>
      </c>
      <c r="K28" s="100">
        <v>0.31736111111111109</v>
      </c>
      <c r="L28" s="101">
        <v>4.8611111111111112E-3</v>
      </c>
      <c r="M28" s="101">
        <v>2.1597222222222219E-2</v>
      </c>
      <c r="N28" s="101">
        <v>1.6736111111111111E-2</v>
      </c>
      <c r="O28" s="20"/>
      <c r="P28" s="20" t="s">
        <v>564</v>
      </c>
      <c r="Q28" s="24"/>
      <c r="R28" s="24"/>
      <c r="S28" s="20"/>
      <c r="T28" s="20"/>
      <c r="U28" s="20"/>
    </row>
    <row r="29" spans="1:21" ht="15" x14ac:dyDescent="0.2">
      <c r="A29" s="20" t="s">
        <v>238</v>
      </c>
      <c r="B29" s="20">
        <v>175</v>
      </c>
      <c r="C29" t="s">
        <v>318</v>
      </c>
      <c r="D29" t="s">
        <v>319</v>
      </c>
      <c r="F29" t="s">
        <v>311</v>
      </c>
      <c r="G29" t="s">
        <v>22</v>
      </c>
      <c r="H29" s="20">
        <v>16</v>
      </c>
      <c r="I29" t="s">
        <v>320</v>
      </c>
      <c r="K29" s="100">
        <v>0.32673611111111112</v>
      </c>
      <c r="L29" s="101">
        <v>1.4236111111111111E-2</v>
      </c>
      <c r="M29" s="101">
        <v>3.1296296296296287E-2</v>
      </c>
      <c r="N29" s="101">
        <v>1.7060185185185189E-2</v>
      </c>
      <c r="O29" s="20" t="s">
        <v>455</v>
      </c>
      <c r="P29" s="20" t="s">
        <v>565</v>
      </c>
      <c r="Q29" s="24"/>
      <c r="R29" s="24"/>
      <c r="T29" s="20"/>
      <c r="U29" s="20"/>
    </row>
    <row r="30" spans="1:21" ht="15" x14ac:dyDescent="0.2">
      <c r="A30" s="20" t="s">
        <v>243</v>
      </c>
      <c r="B30" s="20">
        <v>171</v>
      </c>
      <c r="C30" t="s">
        <v>314</v>
      </c>
      <c r="D30" t="s">
        <v>206</v>
      </c>
      <c r="F30" t="s">
        <v>311</v>
      </c>
      <c r="G30" t="s">
        <v>22</v>
      </c>
      <c r="H30" s="20">
        <v>28</v>
      </c>
      <c r="I30" t="s">
        <v>315</v>
      </c>
      <c r="K30" s="100">
        <v>0.32881944444444439</v>
      </c>
      <c r="L30" s="101">
        <v>1.6319444444444449E-2</v>
      </c>
      <c r="M30" s="101">
        <v>3.3506944444444443E-2</v>
      </c>
      <c r="N30" s="101">
        <v>1.7187500000000001E-2</v>
      </c>
      <c r="O30" s="20" t="s">
        <v>566</v>
      </c>
      <c r="P30" s="20" t="s">
        <v>360</v>
      </c>
      <c r="Q30" s="24"/>
      <c r="R30" s="24"/>
      <c r="T30" s="20"/>
      <c r="U30" s="20"/>
    </row>
    <row r="31" spans="1:21" ht="15" x14ac:dyDescent="0.2">
      <c r="A31" s="20" t="s">
        <v>249</v>
      </c>
      <c r="B31" s="20">
        <v>168</v>
      </c>
      <c r="C31" t="s">
        <v>567</v>
      </c>
      <c r="D31" t="s">
        <v>129</v>
      </c>
      <c r="F31" t="s">
        <v>311</v>
      </c>
      <c r="G31" t="s">
        <v>22</v>
      </c>
      <c r="H31" s="20">
        <v>20</v>
      </c>
      <c r="I31" t="s">
        <v>568</v>
      </c>
      <c r="K31" s="100">
        <v>0.32951388888888888</v>
      </c>
      <c r="L31" s="101">
        <v>1.7013888888888891E-2</v>
      </c>
      <c r="M31" s="101">
        <v>3.4212962962962973E-2</v>
      </c>
      <c r="N31" s="101">
        <v>1.7199074074074071E-2</v>
      </c>
      <c r="O31" s="20" t="s">
        <v>569</v>
      </c>
      <c r="P31" s="20" t="s">
        <v>570</v>
      </c>
      <c r="Q31" s="24"/>
      <c r="R31" s="24"/>
      <c r="T31" s="20"/>
      <c r="U31" s="20"/>
    </row>
    <row r="32" spans="1:21" ht="15" x14ac:dyDescent="0.2">
      <c r="A32" s="20" t="s">
        <v>255</v>
      </c>
      <c r="B32" s="20">
        <v>187</v>
      </c>
      <c r="C32" t="s">
        <v>379</v>
      </c>
      <c r="D32" t="s">
        <v>200</v>
      </c>
      <c r="F32" t="s">
        <v>311</v>
      </c>
      <c r="G32" t="s">
        <v>22</v>
      </c>
      <c r="H32" s="20">
        <v>36</v>
      </c>
      <c r="I32" t="s">
        <v>165</v>
      </c>
      <c r="K32" s="100">
        <v>0.32256944444444452</v>
      </c>
      <c r="L32" s="101">
        <v>1.006944444444445E-2</v>
      </c>
      <c r="M32" s="101">
        <v>2.751157407407407E-2</v>
      </c>
      <c r="N32" s="101">
        <v>1.744212962962963E-2</v>
      </c>
      <c r="O32" s="20" t="s">
        <v>458</v>
      </c>
      <c r="P32" s="20" t="s">
        <v>571</v>
      </c>
      <c r="Q32" s="24"/>
      <c r="R32" s="24"/>
      <c r="T32" s="20"/>
      <c r="U32" s="20"/>
    </row>
    <row r="33" spans="1:21" ht="15" x14ac:dyDescent="0.2">
      <c r="A33" s="20" t="s">
        <v>259</v>
      </c>
      <c r="B33" s="20">
        <v>188</v>
      </c>
      <c r="C33" t="s">
        <v>433</v>
      </c>
      <c r="D33" t="s">
        <v>256</v>
      </c>
      <c r="F33" t="s">
        <v>311</v>
      </c>
      <c r="G33" t="s">
        <v>22</v>
      </c>
      <c r="H33" s="20">
        <v>27</v>
      </c>
      <c r="I33" t="s">
        <v>434</v>
      </c>
      <c r="K33" s="100">
        <v>0.31874999999999998</v>
      </c>
      <c r="L33" s="101">
        <v>6.2500000000000003E-3</v>
      </c>
      <c r="M33" s="101">
        <v>2.8634259259259259E-2</v>
      </c>
      <c r="N33" s="101">
        <v>2.238425925925926E-2</v>
      </c>
      <c r="O33" s="20" t="s">
        <v>445</v>
      </c>
      <c r="P33" s="20" t="s">
        <v>572</v>
      </c>
      <c r="Q33" s="24"/>
      <c r="R33" s="24"/>
      <c r="T33" s="20"/>
      <c r="U33" s="20"/>
    </row>
    <row r="34" spans="1:21" ht="15" x14ac:dyDescent="0.2">
      <c r="A34" s="24"/>
      <c r="B34" s="24"/>
      <c r="C34" s="23"/>
      <c r="D34" s="23"/>
      <c r="E34" s="23"/>
      <c r="F34" s="23"/>
      <c r="G34" s="23"/>
      <c r="H34" s="24"/>
      <c r="I34" s="23"/>
      <c r="J34" s="23"/>
      <c r="K34" s="23"/>
      <c r="L34" s="24"/>
      <c r="M34" s="24"/>
      <c r="N34" s="24"/>
      <c r="O34" s="24"/>
      <c r="P34" s="24"/>
      <c r="Q34" s="24"/>
      <c r="R34" s="24"/>
      <c r="S34" s="20"/>
      <c r="T34" s="20"/>
      <c r="U34" s="20"/>
    </row>
    <row r="35" spans="1:21" ht="15" x14ac:dyDescent="0.2">
      <c r="A35" s="20" t="s">
        <v>232</v>
      </c>
      <c r="B35" s="20">
        <v>158</v>
      </c>
      <c r="C35" t="s">
        <v>574</v>
      </c>
      <c r="D35" t="s">
        <v>129</v>
      </c>
      <c r="F35" t="s">
        <v>329</v>
      </c>
      <c r="G35" t="s">
        <v>10</v>
      </c>
      <c r="H35" s="20">
        <v>16</v>
      </c>
      <c r="I35" t="s">
        <v>575</v>
      </c>
      <c r="K35" s="100">
        <v>0.32083333333333341</v>
      </c>
      <c r="L35" s="101">
        <v>8.3333333333333332E-3</v>
      </c>
      <c r="M35" s="101">
        <v>2.8715277777777781E-2</v>
      </c>
      <c r="N35" s="101">
        <v>2.0381944444444449E-2</v>
      </c>
      <c r="O35" s="20"/>
      <c r="P35" s="20" t="s">
        <v>576</v>
      </c>
      <c r="Q35" s="24"/>
      <c r="R35" s="24"/>
      <c r="S35" s="20"/>
      <c r="T35" s="20"/>
      <c r="U35" s="20"/>
    </row>
    <row r="36" spans="1:21" ht="15" x14ac:dyDescent="0.2">
      <c r="A36" s="20" t="s">
        <v>238</v>
      </c>
      <c r="B36" s="20">
        <v>176</v>
      </c>
      <c r="C36" t="s">
        <v>328</v>
      </c>
      <c r="D36" t="s">
        <v>319</v>
      </c>
      <c r="F36" t="s">
        <v>329</v>
      </c>
      <c r="G36" t="s">
        <v>10</v>
      </c>
      <c r="H36" s="20">
        <v>43</v>
      </c>
      <c r="I36" t="s">
        <v>331</v>
      </c>
      <c r="K36" s="100">
        <v>0.31805555555555548</v>
      </c>
      <c r="L36" s="101">
        <v>5.5555555555555558E-3</v>
      </c>
      <c r="M36" s="101">
        <v>2.87037037037037E-2</v>
      </c>
      <c r="N36" s="101">
        <v>2.314814814814815E-2</v>
      </c>
      <c r="O36" s="20" t="s">
        <v>183</v>
      </c>
      <c r="P36" s="20" t="s">
        <v>578</v>
      </c>
      <c r="Q36" s="24"/>
      <c r="R36" s="24"/>
      <c r="S36" s="20"/>
      <c r="T36" s="20"/>
      <c r="U36" s="20"/>
    </row>
    <row r="37" spans="1:21" ht="15" x14ac:dyDescent="0.2">
      <c r="A37" s="20" t="s">
        <v>243</v>
      </c>
      <c r="B37" s="20">
        <v>183</v>
      </c>
      <c r="C37" t="s">
        <v>193</v>
      </c>
      <c r="D37" t="s">
        <v>256</v>
      </c>
      <c r="E37" t="s">
        <v>6</v>
      </c>
      <c r="F37" t="s">
        <v>329</v>
      </c>
      <c r="G37" t="s">
        <v>10</v>
      </c>
      <c r="H37" s="20">
        <v>45</v>
      </c>
      <c r="I37" t="s">
        <v>49</v>
      </c>
      <c r="J37" t="s">
        <v>40</v>
      </c>
      <c r="K37" s="100">
        <v>0.31770833333333331</v>
      </c>
      <c r="L37" s="101">
        <v>5.208333333333333E-3</v>
      </c>
      <c r="M37" s="101">
        <v>2.8460648148148152E-2</v>
      </c>
      <c r="N37" s="101">
        <v>2.3252314814814819E-2</v>
      </c>
      <c r="O37" s="20" t="s">
        <v>579</v>
      </c>
      <c r="P37" s="20" t="s">
        <v>580</v>
      </c>
      <c r="Q37" s="24"/>
      <c r="R37" s="24"/>
      <c r="S37" s="20"/>
      <c r="T37" s="20"/>
      <c r="U37" s="20"/>
    </row>
    <row r="38" spans="1:21" ht="15" x14ac:dyDescent="0.2">
      <c r="A38" s="24"/>
      <c r="B38" s="24"/>
      <c r="C38" s="23"/>
      <c r="D38" s="23"/>
      <c r="E38" s="23"/>
      <c r="F38" s="23"/>
      <c r="G38" s="23"/>
      <c r="H38" s="24"/>
      <c r="I38" s="23"/>
      <c r="J38" s="23"/>
      <c r="K38" s="23"/>
      <c r="L38" s="24"/>
      <c r="M38" s="24"/>
      <c r="N38" s="24"/>
      <c r="O38" s="24"/>
      <c r="P38" s="24"/>
      <c r="Q38" s="24"/>
      <c r="R38" s="24"/>
      <c r="S38" s="20"/>
      <c r="T38" s="20"/>
      <c r="U38" s="20"/>
    </row>
    <row r="39" spans="1:21" ht="15" x14ac:dyDescent="0.2">
      <c r="A39" s="24"/>
      <c r="B39" s="24"/>
      <c r="C39" s="23"/>
      <c r="D39" s="23"/>
      <c r="E39" s="23"/>
      <c r="F39" s="23"/>
      <c r="G39" s="23"/>
      <c r="H39" s="24"/>
      <c r="I39" s="23"/>
      <c r="J39" s="23"/>
      <c r="K39" s="23"/>
      <c r="L39" s="24"/>
      <c r="M39" s="24"/>
      <c r="N39" s="24"/>
      <c r="O39" s="24"/>
      <c r="P39" s="24"/>
      <c r="Q39" s="24"/>
      <c r="R39" s="24"/>
      <c r="S39" s="20"/>
      <c r="T39" s="20"/>
      <c r="U39" s="20"/>
    </row>
    <row r="40" spans="1:21" ht="15" x14ac:dyDescent="0.2">
      <c r="A40" s="24"/>
      <c r="B40" s="24"/>
      <c r="C40" s="23"/>
      <c r="D40" s="23"/>
      <c r="E40" s="23"/>
      <c r="F40" s="23"/>
      <c r="G40" s="23"/>
      <c r="H40" s="24"/>
      <c r="I40" s="23"/>
      <c r="J40" s="23"/>
      <c r="K40" s="23"/>
      <c r="L40" s="24"/>
      <c r="M40" s="24"/>
      <c r="N40" s="24"/>
      <c r="O40" s="24"/>
      <c r="P40" s="24"/>
      <c r="Q40" s="24"/>
      <c r="R40" s="24"/>
      <c r="S40" s="20"/>
      <c r="T40" s="20"/>
      <c r="U40" s="20"/>
    </row>
    <row r="41" spans="1:21" ht="15" x14ac:dyDescent="0.2">
      <c r="A41" s="24"/>
      <c r="B41" s="24"/>
      <c r="C41" s="23"/>
      <c r="D41" s="23"/>
      <c r="E41" s="23"/>
      <c r="F41" s="23"/>
      <c r="G41" s="23"/>
      <c r="H41" s="24"/>
      <c r="I41" s="23"/>
      <c r="J41" s="23"/>
      <c r="K41" s="23"/>
      <c r="L41" s="24"/>
      <c r="M41" s="24"/>
      <c r="N41" s="24"/>
      <c r="O41" s="24"/>
      <c r="P41" s="24"/>
      <c r="Q41" s="24"/>
      <c r="R41" s="24"/>
      <c r="S41" s="20"/>
      <c r="T41" s="20"/>
      <c r="U41" s="20"/>
    </row>
    <row r="42" spans="1:21" x14ac:dyDescent="0.15">
      <c r="A42" s="21"/>
      <c r="B42" s="20"/>
      <c r="H42" s="20"/>
      <c r="L42" s="20"/>
      <c r="M42" s="20"/>
      <c r="N42" s="20"/>
      <c r="O42" s="20"/>
      <c r="P42" s="20"/>
      <c r="Q42" s="20"/>
      <c r="R42" s="20"/>
      <c r="S42" s="20"/>
      <c r="T42" s="20"/>
      <c r="U42" s="20"/>
    </row>
    <row r="43" spans="1:21" x14ac:dyDescent="0.15">
      <c r="A43" s="21"/>
      <c r="B43" s="20"/>
      <c r="H43" s="20"/>
      <c r="L43" s="20"/>
      <c r="M43" s="20"/>
      <c r="N43" s="20"/>
      <c r="O43" s="20"/>
      <c r="P43" s="20"/>
      <c r="Q43" s="20"/>
      <c r="R43" s="20"/>
      <c r="S43" s="20"/>
      <c r="T43" s="20"/>
      <c r="U43" s="20"/>
    </row>
    <row r="44" spans="1:21" x14ac:dyDescent="0.15">
      <c r="A44" s="21"/>
      <c r="B44" s="20"/>
      <c r="H44" s="20"/>
      <c r="L44" s="20"/>
      <c r="M44" s="20"/>
      <c r="N44" s="20"/>
      <c r="O44" s="20"/>
      <c r="P44" s="20"/>
      <c r="Q44" s="20"/>
      <c r="R44" s="20"/>
      <c r="S44" s="20"/>
      <c r="T44" s="20"/>
      <c r="U44" s="20"/>
    </row>
    <row r="45" spans="1:21" x14ac:dyDescent="0.15">
      <c r="A45" s="21"/>
      <c r="B45" s="20"/>
      <c r="H45" s="20"/>
      <c r="L45" s="20"/>
      <c r="M45" s="20"/>
      <c r="N45" s="20"/>
      <c r="O45" s="20"/>
      <c r="P45" s="20"/>
      <c r="Q45" s="20"/>
      <c r="R45" s="20"/>
      <c r="S45" s="20"/>
      <c r="T45" s="20"/>
      <c r="U45" s="20"/>
    </row>
    <row r="46" spans="1:21" x14ac:dyDescent="0.15">
      <c r="A46" s="21"/>
      <c r="B46" s="20"/>
      <c r="H46" s="20"/>
      <c r="L46" s="20"/>
      <c r="M46" s="20"/>
      <c r="N46" s="20"/>
      <c r="O46" s="20"/>
      <c r="P46" s="20"/>
      <c r="Q46" s="20"/>
      <c r="R46" s="20"/>
      <c r="S46" s="20"/>
      <c r="T46" s="20"/>
      <c r="U46" s="20"/>
    </row>
    <row r="47" spans="1:21" x14ac:dyDescent="0.15">
      <c r="A47" s="21"/>
      <c r="B47" s="20"/>
      <c r="H47" s="20"/>
      <c r="L47" s="20"/>
      <c r="M47" s="20"/>
      <c r="N47" s="20"/>
      <c r="O47" s="20"/>
      <c r="P47" s="20"/>
      <c r="Q47" s="20"/>
      <c r="R47" s="20"/>
      <c r="S47" s="20"/>
      <c r="T47" s="20"/>
      <c r="U47" s="20"/>
    </row>
    <row r="48" spans="1:21" x14ac:dyDescent="0.15">
      <c r="A48" s="21"/>
      <c r="B48" s="20"/>
      <c r="H48" s="20"/>
      <c r="L48" s="20"/>
      <c r="M48" s="20"/>
      <c r="N48" s="20"/>
      <c r="O48" s="20"/>
      <c r="P48" s="20"/>
      <c r="Q48" s="20"/>
      <c r="R48" s="20"/>
      <c r="S48" s="20"/>
      <c r="T48" s="20"/>
      <c r="U48" s="20"/>
    </row>
    <row r="49" spans="1:21" x14ac:dyDescent="0.15">
      <c r="A49" s="21"/>
      <c r="B49" s="20"/>
      <c r="H49" s="20"/>
      <c r="L49" s="20"/>
      <c r="M49" s="20"/>
      <c r="N49" s="20"/>
      <c r="O49" s="20"/>
      <c r="P49" s="20"/>
      <c r="Q49" s="20"/>
      <c r="R49" s="20"/>
      <c r="S49" s="20"/>
      <c r="T49" s="20"/>
      <c r="U49" s="20"/>
    </row>
    <row r="50" spans="1:21" x14ac:dyDescent="0.15">
      <c r="A50" s="21"/>
      <c r="B50" s="20"/>
      <c r="H50" s="20"/>
      <c r="L50" s="20"/>
      <c r="M50" s="20"/>
      <c r="N50" s="20"/>
      <c r="O50" s="20"/>
      <c r="P50" s="20"/>
      <c r="Q50" s="20"/>
      <c r="R50" s="20"/>
      <c r="S50" s="20"/>
      <c r="T50" s="20"/>
      <c r="U50" s="20"/>
    </row>
    <row r="51" spans="1:21" x14ac:dyDescent="0.15">
      <c r="A51" s="21"/>
      <c r="B51" s="20"/>
      <c r="H51" s="20"/>
      <c r="L51" s="20"/>
      <c r="M51" s="20"/>
      <c r="N51" s="20"/>
      <c r="O51" s="20"/>
      <c r="P51" s="20"/>
      <c r="Q51" s="20"/>
      <c r="R51" s="20"/>
      <c r="S51" s="20"/>
      <c r="T51" s="20"/>
      <c r="U51" s="20"/>
    </row>
    <row r="52" spans="1:21" x14ac:dyDescent="0.15">
      <c r="A52" s="21"/>
      <c r="B52" s="20"/>
      <c r="H52" s="20"/>
      <c r="L52" s="20"/>
      <c r="M52" s="20"/>
      <c r="N52" s="20"/>
      <c r="O52" s="20"/>
      <c r="P52" s="20"/>
      <c r="Q52" s="20"/>
      <c r="R52" s="20"/>
      <c r="S52" s="20"/>
      <c r="T52" s="20"/>
      <c r="U52" s="20"/>
    </row>
    <row r="53" spans="1:21" x14ac:dyDescent="0.15">
      <c r="A53" s="21"/>
      <c r="B53" s="20"/>
      <c r="H53" s="20"/>
      <c r="L53" s="20"/>
      <c r="M53" s="20"/>
      <c r="N53" s="20"/>
      <c r="O53" s="20"/>
      <c r="P53" s="20"/>
      <c r="Q53" s="20"/>
      <c r="R53" s="20"/>
      <c r="S53" s="20"/>
      <c r="T53" s="20"/>
      <c r="U53" s="20"/>
    </row>
    <row r="54" spans="1:21" x14ac:dyDescent="0.15">
      <c r="A54" s="21"/>
      <c r="B54" s="20"/>
      <c r="H54" s="20"/>
      <c r="L54" s="20"/>
      <c r="M54" s="20"/>
      <c r="N54" s="20"/>
      <c r="O54" s="20"/>
      <c r="P54" s="20"/>
      <c r="Q54" s="20"/>
      <c r="R54" s="20"/>
      <c r="S54" s="20"/>
      <c r="T54" s="20"/>
      <c r="U54" s="20"/>
    </row>
    <row r="55" spans="1:21" x14ac:dyDescent="0.15">
      <c r="A55" s="21"/>
      <c r="B55" s="20"/>
      <c r="H55" s="20"/>
      <c r="L55" s="20"/>
      <c r="M55" s="20"/>
      <c r="N55" s="20"/>
      <c r="O55" s="20"/>
      <c r="P55" s="20"/>
      <c r="Q55" s="20"/>
      <c r="R55" s="20"/>
      <c r="S55" s="20"/>
      <c r="T55" s="20"/>
      <c r="U55" s="20"/>
    </row>
  </sheetData>
  <pageMargins left="0.7" right="0.7" top="0.75" bottom="0.75" header="0.3" footer="0.3"/>
  <pageSetup paperSize="9" orientation="portrait" horizontalDpi="4294967293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193"/>
  <sheetViews>
    <sheetView workbookViewId="0">
      <selection activeCell="C47" sqref="C47"/>
    </sheetView>
  </sheetViews>
  <sheetFormatPr baseColWidth="10" defaultColWidth="9.1640625" defaultRowHeight="13" x14ac:dyDescent="0.15"/>
  <cols>
    <col min="1" max="1" width="13.5" style="6" customWidth="1"/>
    <col min="2" max="2" width="9.1640625" style="8"/>
    <col min="3" max="3" width="21.5" style="5" customWidth="1"/>
    <col min="4" max="4" width="14.5" style="5" customWidth="1"/>
    <col min="5" max="6" width="9.1640625" style="5"/>
    <col min="7" max="7" width="9.1640625" style="9"/>
    <col min="8" max="8" width="13.5" style="10" customWidth="1"/>
    <col min="9" max="10" width="9.1640625" style="11"/>
    <col min="11" max="11" width="9.1640625" style="15"/>
    <col min="12" max="16384" width="9.1640625" style="5"/>
  </cols>
  <sheetData>
    <row r="1" spans="1:25" ht="15" thickBot="1" x14ac:dyDescent="0.2">
      <c r="A1" s="6" t="s">
        <v>28</v>
      </c>
      <c r="B1" s="8" t="s">
        <v>1</v>
      </c>
      <c r="C1" s="5" t="s">
        <v>29</v>
      </c>
      <c r="D1" s="5" t="s">
        <v>30</v>
      </c>
      <c r="E1" s="5" t="s">
        <v>9</v>
      </c>
      <c r="F1" s="5" t="s">
        <v>8</v>
      </c>
      <c r="G1" s="9" t="s">
        <v>15</v>
      </c>
      <c r="H1" s="10" t="s">
        <v>31</v>
      </c>
      <c r="I1" s="11" t="s">
        <v>32</v>
      </c>
      <c r="J1" s="11" t="s">
        <v>33</v>
      </c>
      <c r="K1" s="12" t="s">
        <v>34</v>
      </c>
      <c r="L1" s="13" t="s">
        <v>35</v>
      </c>
      <c r="X1" s="5" t="s">
        <v>36</v>
      </c>
      <c r="Y1" s="4">
        <v>0</v>
      </c>
    </row>
    <row r="2" spans="1:25" x14ac:dyDescent="0.15">
      <c r="A2" s="20" t="s">
        <v>255</v>
      </c>
      <c r="B2" s="20">
        <v>173</v>
      </c>
      <c r="C2" t="s">
        <v>300</v>
      </c>
      <c r="D2" t="s">
        <v>235</v>
      </c>
      <c r="E2" t="s">
        <v>22</v>
      </c>
      <c r="F2" s="20">
        <v>42</v>
      </c>
      <c r="G2" s="101">
        <v>1.6134259259259261E-2</v>
      </c>
      <c r="H2" s="14">
        <f>IF(A2="","",IF(E2="Men",VLOOKUP(F2,'Time trial standards'!A$3:B$84,2,FALSE),VLOOKUP(F2,'Time trial standards'!A$3:C$84,3,FALSE)))</f>
        <v>1.9603563850308644E-2</v>
      </c>
      <c r="I2" s="11" t="str">
        <f t="shared" ref="I2:I37" si="0">IF(G2="","",IF(G2-H2&gt;0,G2-H2,""))</f>
        <v/>
      </c>
      <c r="J2" s="11">
        <f t="shared" ref="J2:J37" si="1">IF(G2="","",IF(G2-H2&gt;0,"",H2-G2))</f>
        <v>3.4693045910493825E-3</v>
      </c>
      <c r="K2" s="15">
        <f t="shared" ref="K2:K37" si="2">IF(OR(G2="",G2=Y$1),"",IF(I2="",-J2/G2*100,I2/G2*100))</f>
        <v>-21.502719990435192</v>
      </c>
      <c r="L2" s="5">
        <f t="shared" ref="L2:L37" si="3">IF(K2="","",RANK(K2,K$2:K$95,1))</f>
        <v>1</v>
      </c>
    </row>
    <row r="3" spans="1:25" x14ac:dyDescent="0.15">
      <c r="A3" s="20" t="s">
        <v>264</v>
      </c>
      <c r="B3" s="20">
        <v>156</v>
      </c>
      <c r="C3" t="s">
        <v>138</v>
      </c>
      <c r="D3" t="s">
        <v>235</v>
      </c>
      <c r="E3" t="s">
        <v>22</v>
      </c>
      <c r="F3" s="20">
        <v>44</v>
      </c>
      <c r="G3" s="101">
        <v>1.636574074074074E-2</v>
      </c>
      <c r="H3" s="14">
        <f>IF(A3="","",IF(E3="Men",VLOOKUP(F3,'Time trial standards'!A$3:B$84,2,FALSE),VLOOKUP(F3,'Time trial standards'!A$3:C$84,3,FALSE)))</f>
        <v>1.9810836226851855E-2</v>
      </c>
      <c r="I3" s="11" t="str">
        <f t="shared" si="0"/>
        <v/>
      </c>
      <c r="J3" s="11">
        <f t="shared" si="1"/>
        <v>3.4450954861111154E-3</v>
      </c>
      <c r="K3" s="15">
        <f t="shared" si="2"/>
        <v>-21.05065417256014</v>
      </c>
      <c r="L3" s="5">
        <f t="shared" si="3"/>
        <v>2</v>
      </c>
    </row>
    <row r="4" spans="1:25" x14ac:dyDescent="0.15">
      <c r="A4" s="20" t="s">
        <v>285</v>
      </c>
      <c r="B4" s="20">
        <v>185</v>
      </c>
      <c r="C4" t="s">
        <v>305</v>
      </c>
      <c r="D4" t="s">
        <v>235</v>
      </c>
      <c r="E4" t="s">
        <v>22</v>
      </c>
      <c r="F4" s="20">
        <v>48</v>
      </c>
      <c r="G4" s="101">
        <v>1.7233796296296299E-2</v>
      </c>
      <c r="H4" s="14">
        <f>IF(A4="","",IF(E4="Men",VLOOKUP(F4,'Time trial standards'!A$3:B$84,2,FALSE),VLOOKUP(F4,'Time trial standards'!A$3:C$84,3,FALSE)))</f>
        <v>2.0231168016975311E-2</v>
      </c>
      <c r="I4" s="11" t="str">
        <f t="shared" si="0"/>
        <v/>
      </c>
      <c r="J4" s="11">
        <f t="shared" si="1"/>
        <v>2.9973717206790117E-3</v>
      </c>
      <c r="K4" s="15">
        <f t="shared" si="2"/>
        <v>-17.392405417506147</v>
      </c>
      <c r="L4" s="5">
        <f t="shared" si="3"/>
        <v>3</v>
      </c>
    </row>
    <row r="5" spans="1:25" x14ac:dyDescent="0.15">
      <c r="A5" s="20" t="s">
        <v>232</v>
      </c>
      <c r="B5" s="20">
        <v>159</v>
      </c>
      <c r="C5" t="s">
        <v>184</v>
      </c>
      <c r="D5" t="s">
        <v>235</v>
      </c>
      <c r="E5" t="s">
        <v>22</v>
      </c>
      <c r="F5" s="20">
        <v>20</v>
      </c>
      <c r="G5" s="101">
        <v>1.548611111111111E-2</v>
      </c>
      <c r="H5" s="14">
        <f>IF(A5="","",IF(E5="Men",VLOOKUP(F5,'Time trial standards'!A$3:B$84,2,FALSE),VLOOKUP(F5,'Time trial standards'!A$3:C$84,3,FALSE)))</f>
        <v>1.804629464363906E-2</v>
      </c>
      <c r="I5" s="11" t="str">
        <f t="shared" si="0"/>
        <v/>
      </c>
      <c r="J5" s="11">
        <f t="shared" si="1"/>
        <v>2.5601835325279494E-3</v>
      </c>
      <c r="K5" s="15">
        <f t="shared" si="2"/>
        <v>-16.532126846817253</v>
      </c>
      <c r="L5" s="5">
        <f t="shared" si="3"/>
        <v>4</v>
      </c>
    </row>
    <row r="6" spans="1:25" x14ac:dyDescent="0.15">
      <c r="A6" s="20" t="s">
        <v>238</v>
      </c>
      <c r="B6" s="20">
        <v>186</v>
      </c>
      <c r="C6" t="s">
        <v>449</v>
      </c>
      <c r="D6" t="s">
        <v>235</v>
      </c>
      <c r="E6" t="s">
        <v>22</v>
      </c>
      <c r="F6" s="20">
        <v>17</v>
      </c>
      <c r="G6" s="101">
        <v>1.5844907407407412E-2</v>
      </c>
      <c r="H6" s="14">
        <f>IF(A6="","",IF(E6="Men",VLOOKUP(F6,'Time trial standards'!A$3:B$84,2,FALSE),VLOOKUP(F6,'Time trial standards'!A$3:C$84,3,FALSE)))</f>
        <v>1.8413300125359286E-2</v>
      </c>
      <c r="I6" s="11" t="str">
        <f t="shared" si="0"/>
        <v/>
      </c>
      <c r="J6" s="11">
        <f t="shared" si="1"/>
        <v>2.5683927179518742E-3</v>
      </c>
      <c r="K6" s="15">
        <f t="shared" si="2"/>
        <v>-16.209578585174718</v>
      </c>
      <c r="L6" s="5">
        <f t="shared" si="3"/>
        <v>5</v>
      </c>
    </row>
    <row r="7" spans="1:25" x14ac:dyDescent="0.15">
      <c r="A7" s="20" t="s">
        <v>291</v>
      </c>
      <c r="B7" s="20">
        <v>107</v>
      </c>
      <c r="C7" t="s">
        <v>367</v>
      </c>
      <c r="D7" t="s">
        <v>235</v>
      </c>
      <c r="E7" t="s">
        <v>22</v>
      </c>
      <c r="F7" s="20">
        <v>47</v>
      </c>
      <c r="G7" s="101">
        <v>1.7384259259259259E-2</v>
      </c>
      <c r="H7" s="14">
        <f>IF(A7="","",IF(E7="Men",VLOOKUP(F7,'Time trial standards'!A$3:B$84,2,FALSE),VLOOKUP(F7,'Time trial standards'!A$3:C$84,3,FALSE)))</f>
        <v>2.0124638310185183E-2</v>
      </c>
      <c r="I7" s="11" t="str">
        <f t="shared" si="0"/>
        <v/>
      </c>
      <c r="J7" s="11">
        <f t="shared" si="1"/>
        <v>2.7403790509259243E-3</v>
      </c>
      <c r="K7" s="15">
        <f t="shared" si="2"/>
        <v>-15.763565246338207</v>
      </c>
      <c r="L7" s="5">
        <f t="shared" si="3"/>
        <v>6</v>
      </c>
    </row>
    <row r="8" spans="1:25" x14ac:dyDescent="0.15">
      <c r="A8" s="20" t="s">
        <v>249</v>
      </c>
      <c r="B8" s="20">
        <v>189</v>
      </c>
      <c r="C8" t="s">
        <v>529</v>
      </c>
      <c r="D8" t="s">
        <v>235</v>
      </c>
      <c r="E8" t="s">
        <v>22</v>
      </c>
      <c r="F8" s="20">
        <v>17</v>
      </c>
      <c r="G8" s="101">
        <v>1.5960648148148151E-2</v>
      </c>
      <c r="H8" s="14">
        <f>IF(A8="","",IF(E8="Men",VLOOKUP(F8,'Time trial standards'!A$3:B$84,2,FALSE),VLOOKUP(F8,'Time trial standards'!A$3:C$84,3,FALSE)))</f>
        <v>1.8413300125359286E-2</v>
      </c>
      <c r="I8" s="11" t="str">
        <f t="shared" si="0"/>
        <v/>
      </c>
      <c r="J8" s="11">
        <f t="shared" si="1"/>
        <v>2.4526519772111351E-3</v>
      </c>
      <c r="K8" s="15">
        <f t="shared" si="2"/>
        <v>-15.366869530895</v>
      </c>
      <c r="L8" s="5">
        <f t="shared" si="3"/>
        <v>7</v>
      </c>
    </row>
    <row r="9" spans="1:25" x14ac:dyDescent="0.15">
      <c r="A9" s="20" t="s">
        <v>297</v>
      </c>
      <c r="B9" s="20">
        <v>164</v>
      </c>
      <c r="C9" t="s">
        <v>364</v>
      </c>
      <c r="D9" t="s">
        <v>235</v>
      </c>
      <c r="E9" t="s">
        <v>22</v>
      </c>
      <c r="F9" s="20">
        <v>48</v>
      </c>
      <c r="G9" s="101">
        <v>1.759259259259259E-2</v>
      </c>
      <c r="H9" s="14">
        <f>IF(A9="","",IF(E9="Men",VLOOKUP(F9,'Time trial standards'!A$3:B$84,2,FALSE),VLOOKUP(F9,'Time trial standards'!A$3:C$84,3,FALSE)))</f>
        <v>2.0231168016975311E-2</v>
      </c>
      <c r="I9" s="11" t="str">
        <f t="shared" si="0"/>
        <v/>
      </c>
      <c r="J9" s="11">
        <f t="shared" si="1"/>
        <v>2.6385754243827206E-3</v>
      </c>
      <c r="K9" s="15">
        <f t="shared" si="2"/>
        <v>-14.998218201754412</v>
      </c>
      <c r="L9" s="5">
        <f t="shared" si="3"/>
        <v>8</v>
      </c>
    </row>
    <row r="10" spans="1:25" x14ac:dyDescent="0.15">
      <c r="A10" s="20" t="s">
        <v>243</v>
      </c>
      <c r="B10" s="20">
        <v>179</v>
      </c>
      <c r="C10" t="s">
        <v>301</v>
      </c>
      <c r="D10" t="s">
        <v>235</v>
      </c>
      <c r="E10" t="s">
        <v>22</v>
      </c>
      <c r="F10" s="20">
        <v>30</v>
      </c>
      <c r="G10" s="101">
        <v>1.5844907407407412E-2</v>
      </c>
      <c r="H10" s="14">
        <f>IF(A10="","",IF(E10="Men",VLOOKUP(F10,'Time trial standards'!A$3:B$84,2,FALSE),VLOOKUP(F10,'Time trial standards'!A$3:C$84,3,FALSE)))</f>
        <v>1.8217547248987255E-2</v>
      </c>
      <c r="I10" s="11" t="str">
        <f t="shared" si="0"/>
        <v/>
      </c>
      <c r="J10" s="11">
        <f t="shared" si="1"/>
        <v>2.3726398415798433E-3</v>
      </c>
      <c r="K10" s="15">
        <f t="shared" si="2"/>
        <v>-14.974147721877165</v>
      </c>
      <c r="L10" s="5">
        <f t="shared" si="3"/>
        <v>9</v>
      </c>
    </row>
    <row r="11" spans="1:25" x14ac:dyDescent="0.15">
      <c r="A11" s="20" t="s">
        <v>259</v>
      </c>
      <c r="B11" s="20">
        <v>154</v>
      </c>
      <c r="C11" t="s">
        <v>304</v>
      </c>
      <c r="D11" t="s">
        <v>235</v>
      </c>
      <c r="E11" t="s">
        <v>22</v>
      </c>
      <c r="F11" s="20">
        <v>17</v>
      </c>
      <c r="G11" s="101">
        <v>1.6296296296296291E-2</v>
      </c>
      <c r="H11" s="14">
        <f>IF(A11="","",IF(E11="Men",VLOOKUP(F11,'Time trial standards'!A$3:B$84,2,FALSE),VLOOKUP(F11,'Time trial standards'!A$3:C$84,3,FALSE)))</f>
        <v>1.8413300125359286E-2</v>
      </c>
      <c r="I11" s="11" t="str">
        <f t="shared" si="0"/>
        <v/>
      </c>
      <c r="J11" s="11">
        <f t="shared" si="1"/>
        <v>2.1170038290629946E-3</v>
      </c>
      <c r="K11" s="15">
        <f t="shared" si="2"/>
        <v>-12.990705314704742</v>
      </c>
      <c r="L11" s="5">
        <f t="shared" si="3"/>
        <v>11</v>
      </c>
    </row>
    <row r="12" spans="1:25" x14ac:dyDescent="0.15">
      <c r="A12" s="20" t="s">
        <v>294</v>
      </c>
      <c r="B12" s="20">
        <v>155</v>
      </c>
      <c r="C12" t="s">
        <v>307</v>
      </c>
      <c r="D12" t="s">
        <v>235</v>
      </c>
      <c r="E12" t="s">
        <v>22</v>
      </c>
      <c r="F12" s="20">
        <v>43</v>
      </c>
      <c r="G12" s="101">
        <v>1.7476851851851851E-2</v>
      </c>
      <c r="H12" s="14">
        <f>IF(A12="","",IF(E12="Men",VLOOKUP(F12,'Time trial standards'!A$3:B$84,2,FALSE),VLOOKUP(F12,'Time trial standards'!A$3:C$84,3,FALSE)))</f>
        <v>1.9704619984567899E-2</v>
      </c>
      <c r="I12" s="11" t="str">
        <f t="shared" si="0"/>
        <v/>
      </c>
      <c r="J12" s="11">
        <f t="shared" si="1"/>
        <v>2.227768132716048E-3</v>
      </c>
      <c r="K12" s="15">
        <f t="shared" si="2"/>
        <v>-12.746964679911693</v>
      </c>
      <c r="L12" s="5">
        <f t="shared" si="3"/>
        <v>12</v>
      </c>
    </row>
    <row r="13" spans="1:25" x14ac:dyDescent="0.15">
      <c r="A13" s="20" t="s">
        <v>269</v>
      </c>
      <c r="B13" s="20">
        <v>157</v>
      </c>
      <c r="C13" t="s">
        <v>463</v>
      </c>
      <c r="D13" t="s">
        <v>235</v>
      </c>
      <c r="E13" t="s">
        <v>22</v>
      </c>
      <c r="F13" s="20">
        <v>17</v>
      </c>
      <c r="G13" s="101">
        <v>1.6423611111111111E-2</v>
      </c>
      <c r="H13" s="14">
        <f>IF(A13="","",IF(E13="Men",VLOOKUP(F13,'Time trial standards'!A$3:B$84,2,FALSE),VLOOKUP(F13,'Time trial standards'!A$3:C$84,3,FALSE)))</f>
        <v>1.8413300125359286E-2</v>
      </c>
      <c r="I13" s="11" t="str">
        <f t="shared" si="0"/>
        <v/>
      </c>
      <c r="J13" s="11">
        <f t="shared" si="1"/>
        <v>1.9896890142481749E-3</v>
      </c>
      <c r="K13" s="15">
        <f t="shared" si="2"/>
        <v>-12.114808374280642</v>
      </c>
      <c r="L13" s="5">
        <f t="shared" si="3"/>
        <v>13</v>
      </c>
    </row>
    <row r="14" spans="1:25" x14ac:dyDescent="0.15">
      <c r="A14" s="20" t="s">
        <v>378</v>
      </c>
      <c r="B14" s="20">
        <v>163</v>
      </c>
      <c r="C14" t="s">
        <v>400</v>
      </c>
      <c r="D14" t="s">
        <v>235</v>
      </c>
      <c r="E14" t="s">
        <v>22</v>
      </c>
      <c r="F14" s="20">
        <v>56</v>
      </c>
      <c r="G14" s="101">
        <v>1.891203703703704E-2</v>
      </c>
      <c r="H14" s="14">
        <f>IF(A14="","",IF(E14="Men",VLOOKUP(F14,'Time trial standards'!A$3:B$84,2,FALSE),VLOOKUP(F14,'Time trial standards'!A$3:C$84,3,FALSE)))</f>
        <v>2.1126422646604939E-2</v>
      </c>
      <c r="I14" s="11" t="str">
        <f t="shared" si="0"/>
        <v/>
      </c>
      <c r="J14" s="11">
        <f t="shared" si="1"/>
        <v>2.2143856095678989E-3</v>
      </c>
      <c r="K14" s="15">
        <f t="shared" si="2"/>
        <v>-11.708868829049354</v>
      </c>
      <c r="L14" s="5">
        <f t="shared" si="3"/>
        <v>14</v>
      </c>
    </row>
    <row r="15" spans="1:25" x14ac:dyDescent="0.15">
      <c r="A15" s="20" t="s">
        <v>385</v>
      </c>
      <c r="B15" s="20">
        <v>182</v>
      </c>
      <c r="C15" t="s">
        <v>195</v>
      </c>
      <c r="D15" t="s">
        <v>235</v>
      </c>
      <c r="E15" t="s">
        <v>22</v>
      </c>
      <c r="F15" s="20">
        <v>53</v>
      </c>
      <c r="G15" s="101">
        <v>1.9340277777777779E-2</v>
      </c>
      <c r="H15" s="14">
        <f>IF(A15="","",IF(E15="Men",VLOOKUP(F15,'Time trial standards'!A$3:B$84,2,FALSE),VLOOKUP(F15,'Time trial standards'!A$3:C$84,3,FALSE)))</f>
        <v>2.0781804591049384E-2</v>
      </c>
      <c r="I15" s="11" t="str">
        <f t="shared" si="0"/>
        <v/>
      </c>
      <c r="J15" s="11">
        <f t="shared" si="1"/>
        <v>1.4415268132716048E-3</v>
      </c>
      <c r="K15" s="15">
        <f t="shared" si="2"/>
        <v>-7.4534959106323546</v>
      </c>
      <c r="L15" s="5">
        <f t="shared" si="3"/>
        <v>21</v>
      </c>
    </row>
    <row r="16" spans="1:25" x14ac:dyDescent="0.15">
      <c r="A16" s="20" t="s">
        <v>273</v>
      </c>
      <c r="B16" s="20">
        <v>174</v>
      </c>
      <c r="C16" t="s">
        <v>306</v>
      </c>
      <c r="D16" t="s">
        <v>235</v>
      </c>
      <c r="E16" t="s">
        <v>22</v>
      </c>
      <c r="F16" s="20">
        <v>19</v>
      </c>
      <c r="G16" s="101">
        <v>1.7013888888888891E-2</v>
      </c>
      <c r="H16" s="14">
        <f>IF(A16="","",IF(E16="Men",VLOOKUP(F16,'Time trial standards'!A$3:B$84,2,FALSE),VLOOKUP(F16,'Time trial standards'!A$3:C$84,3,FALSE)))</f>
        <v>1.8050369682219305E-2</v>
      </c>
      <c r="I16" s="11" t="str">
        <f t="shared" si="0"/>
        <v/>
      </c>
      <c r="J16" s="11">
        <f t="shared" si="1"/>
        <v>1.0364807933304146E-3</v>
      </c>
      <c r="K16" s="15">
        <f t="shared" si="2"/>
        <v>-6.0919687444726405</v>
      </c>
      <c r="L16" s="5">
        <f t="shared" si="3"/>
        <v>22</v>
      </c>
    </row>
    <row r="17" spans="1:12" x14ac:dyDescent="0.15">
      <c r="A17" s="20" t="s">
        <v>279</v>
      </c>
      <c r="B17" s="20">
        <v>161</v>
      </c>
      <c r="C17" t="s">
        <v>302</v>
      </c>
      <c r="D17" t="s">
        <v>235</v>
      </c>
      <c r="E17" t="s">
        <v>22</v>
      </c>
      <c r="F17" s="20">
        <v>20</v>
      </c>
      <c r="G17" s="101">
        <v>1.7199074074074071E-2</v>
      </c>
      <c r="H17" s="14">
        <f>IF(A17="","",IF(E17="Men",VLOOKUP(F17,'Time trial standards'!A$3:B$84,2,FALSE),VLOOKUP(F17,'Time trial standards'!A$3:C$84,3,FALSE)))</f>
        <v>1.804629464363906E-2</v>
      </c>
      <c r="I17" s="11" t="str">
        <f t="shared" si="0"/>
        <v/>
      </c>
      <c r="J17" s="11">
        <f t="shared" si="1"/>
        <v>8.4722056956498815E-4</v>
      </c>
      <c r="K17" s="15">
        <f t="shared" si="2"/>
        <v>-4.9259661649000659</v>
      </c>
      <c r="L17" s="5">
        <f t="shared" si="3"/>
        <v>24</v>
      </c>
    </row>
    <row r="18" spans="1:12" x14ac:dyDescent="0.15">
      <c r="A18" s="20" t="s">
        <v>381</v>
      </c>
      <c r="B18" s="20">
        <v>165</v>
      </c>
      <c r="C18" t="s">
        <v>309</v>
      </c>
      <c r="D18" t="s">
        <v>235</v>
      </c>
      <c r="E18" t="s">
        <v>22</v>
      </c>
      <c r="F18" s="20">
        <v>45</v>
      </c>
      <c r="G18" s="101">
        <v>1.9143518518518522E-2</v>
      </c>
      <c r="H18" s="14">
        <f>IF(A18="","",IF(E18="Men",VLOOKUP(F18,'Time trial standards'!A$3:B$84,2,FALSE),VLOOKUP(F18,'Time trial standards'!A$3:C$84,3,FALSE)))</f>
        <v>1.9917365933641976E-2</v>
      </c>
      <c r="I18" s="11" t="str">
        <f t="shared" si="0"/>
        <v/>
      </c>
      <c r="J18" s="11">
        <f t="shared" si="1"/>
        <v>7.7384741512345409E-4</v>
      </c>
      <c r="K18" s="15">
        <f t="shared" si="2"/>
        <v>-4.0423468359532295</v>
      </c>
      <c r="L18" s="5">
        <f t="shared" si="3"/>
        <v>26</v>
      </c>
    </row>
    <row r="19" spans="1:12" x14ac:dyDescent="0.15">
      <c r="A19" s="20" t="s">
        <v>374</v>
      </c>
      <c r="B19" s="20">
        <v>181</v>
      </c>
      <c r="C19" t="s">
        <v>479</v>
      </c>
      <c r="D19" t="s">
        <v>235</v>
      </c>
      <c r="E19" t="s">
        <v>22</v>
      </c>
      <c r="F19" s="20">
        <v>16</v>
      </c>
      <c r="G19" s="101">
        <v>1.863425925925926E-2</v>
      </c>
      <c r="H19" s="14">
        <f>IF(A19="","",IF(E19="Men",VLOOKUP(F19,'Time trial standards'!A$3:B$84,2,FALSE),VLOOKUP(F19,'Time trial standards'!A$3:C$84,3,FALSE)))</f>
        <v>1.8621796231956284E-2</v>
      </c>
      <c r="I19" s="11">
        <f t="shared" si="0"/>
        <v>1.2463027302976604E-5</v>
      </c>
      <c r="J19" s="11" t="str">
        <f t="shared" si="1"/>
        <v/>
      </c>
      <c r="K19" s="15">
        <f t="shared" si="2"/>
        <v>6.6882332855725368E-2</v>
      </c>
      <c r="L19" s="5">
        <f t="shared" si="3"/>
        <v>27</v>
      </c>
    </row>
    <row r="20" spans="1:12" x14ac:dyDescent="0.15">
      <c r="A20" s="20" t="s">
        <v>387</v>
      </c>
      <c r="B20" s="20">
        <v>160</v>
      </c>
      <c r="C20" t="s">
        <v>428</v>
      </c>
      <c r="D20" t="s">
        <v>235</v>
      </c>
      <c r="E20" t="s">
        <v>22</v>
      </c>
      <c r="F20" s="20">
        <v>51</v>
      </c>
      <c r="G20" s="101">
        <v>2.1319444444444439E-2</v>
      </c>
      <c r="H20" s="14">
        <f>IF(A20="","",IF(E20="Men",VLOOKUP(F20,'Time trial standards'!A$3:B$84,2,FALSE),VLOOKUP(F20,'Time trial standards'!A$3:C$84,3,FALSE)))</f>
        <v>2.0562331211419753E-2</v>
      </c>
      <c r="I20" s="11">
        <f t="shared" si="0"/>
        <v>7.5711323302468658E-4</v>
      </c>
      <c r="J20" s="11" t="str">
        <f t="shared" si="1"/>
        <v/>
      </c>
      <c r="K20" s="15">
        <f t="shared" si="2"/>
        <v>3.5512803112558595</v>
      </c>
      <c r="L20" s="5">
        <f t="shared" si="3"/>
        <v>29</v>
      </c>
    </row>
    <row r="21" spans="1:12" x14ac:dyDescent="0.15">
      <c r="A21" s="55"/>
      <c r="B21" s="20"/>
      <c r="C21"/>
      <c r="D21"/>
      <c r="E21"/>
      <c r="F21" s="20"/>
      <c r="G21" s="20"/>
      <c r="H21" s="14" t="str">
        <f>IF(A21="","",IF(E21="Men",VLOOKUP(F21,'Time trial standards'!A$3:B$84,2,FALSE),VLOOKUP(F21,'Time trial standards'!A$3:C$84,3,FALSE)))</f>
        <v/>
      </c>
      <c r="I21" s="11" t="str">
        <f t="shared" si="0"/>
        <v/>
      </c>
      <c r="J21" s="11" t="str">
        <f t="shared" si="1"/>
        <v/>
      </c>
      <c r="K21" s="15" t="str">
        <f t="shared" si="2"/>
        <v/>
      </c>
      <c r="L21" s="5" t="str">
        <f t="shared" si="3"/>
        <v/>
      </c>
    </row>
    <row r="22" spans="1:12" x14ac:dyDescent="0.15">
      <c r="A22" s="20" t="s">
        <v>243</v>
      </c>
      <c r="B22" s="20">
        <v>152</v>
      </c>
      <c r="C22" t="s">
        <v>196</v>
      </c>
      <c r="D22" t="s">
        <v>327</v>
      </c>
      <c r="E22" t="s">
        <v>10</v>
      </c>
      <c r="F22" s="20">
        <v>66</v>
      </c>
      <c r="G22" s="101">
        <v>2.1273148148148149E-2</v>
      </c>
      <c r="H22" s="14">
        <f>IF(A22="","",IF(E22="Men",VLOOKUP(F22,'Time trial standards'!A$3:B$84,2,FALSE),VLOOKUP(F22,'Time trial standards'!A$3:C$84,3,FALSE)))</f>
        <v>2.4082489390432102E-2</v>
      </c>
      <c r="I22" s="11" t="str">
        <f t="shared" si="0"/>
        <v/>
      </c>
      <c r="J22" s="11">
        <f t="shared" si="1"/>
        <v>2.8093412422839532E-3</v>
      </c>
      <c r="K22" s="15">
        <f t="shared" si="2"/>
        <v>-13.206043706927831</v>
      </c>
      <c r="L22" s="5">
        <f t="shared" si="3"/>
        <v>10</v>
      </c>
    </row>
    <row r="23" spans="1:12" x14ac:dyDescent="0.15">
      <c r="A23" s="20" t="s">
        <v>238</v>
      </c>
      <c r="B23" s="20">
        <v>151</v>
      </c>
      <c r="C23" t="s">
        <v>140</v>
      </c>
      <c r="D23" t="s">
        <v>327</v>
      </c>
      <c r="E23" t="s">
        <v>10</v>
      </c>
      <c r="F23" s="20">
        <v>55</v>
      </c>
      <c r="G23" s="101">
        <v>2.0196759259259262E-2</v>
      </c>
      <c r="H23" s="14">
        <f>IF(A23="","",IF(E23="Men",VLOOKUP(F23,'Time trial standards'!A$3:B$84,2,FALSE),VLOOKUP(F23,'Time trial standards'!A$3:C$84,3,FALSE)))</f>
        <v>2.2527102623456786E-2</v>
      </c>
      <c r="I23" s="11" t="str">
        <f t="shared" si="0"/>
        <v/>
      </c>
      <c r="J23" s="11">
        <f t="shared" si="1"/>
        <v>2.3303433641975249E-3</v>
      </c>
      <c r="K23" s="15">
        <f t="shared" si="2"/>
        <v>-11.538204393505222</v>
      </c>
      <c r="L23" s="5">
        <f t="shared" si="3"/>
        <v>15</v>
      </c>
    </row>
    <row r="24" spans="1:12" x14ac:dyDescent="0.15">
      <c r="A24" s="20" t="s">
        <v>232</v>
      </c>
      <c r="B24" s="20">
        <v>177</v>
      </c>
      <c r="C24" t="s">
        <v>556</v>
      </c>
      <c r="D24" t="s">
        <v>327</v>
      </c>
      <c r="E24" t="s">
        <v>10</v>
      </c>
      <c r="F24" s="20">
        <v>29</v>
      </c>
      <c r="G24" s="101">
        <v>1.7604166666666671E-2</v>
      </c>
      <c r="H24" s="14">
        <f>IF(A24="","",IF(E24="Men",VLOOKUP(F24,'Time trial standards'!A$3:B$84,2,FALSE),VLOOKUP(F24,'Time trial standards'!A$3:C$84,3,FALSE)))</f>
        <v>1.9467772788821367E-2</v>
      </c>
      <c r="I24" s="11" t="str">
        <f t="shared" si="0"/>
        <v/>
      </c>
      <c r="J24" s="11">
        <f t="shared" si="1"/>
        <v>1.8636061221546964E-3</v>
      </c>
      <c r="K24" s="15">
        <f t="shared" si="2"/>
        <v>-10.586164954251528</v>
      </c>
      <c r="L24" s="5">
        <f t="shared" si="3"/>
        <v>16</v>
      </c>
    </row>
    <row r="25" spans="1:12" x14ac:dyDescent="0.15">
      <c r="A25" s="20" t="s">
        <v>249</v>
      </c>
      <c r="B25" s="20">
        <v>153</v>
      </c>
      <c r="C25" t="s">
        <v>141</v>
      </c>
      <c r="D25" t="s">
        <v>327</v>
      </c>
      <c r="E25" t="s">
        <v>10</v>
      </c>
      <c r="F25" s="20">
        <v>67</v>
      </c>
      <c r="G25" s="101">
        <v>2.193287037037037E-2</v>
      </c>
      <c r="H25" s="14">
        <f>IF(A25="","",IF(E25="Men",VLOOKUP(F25,'Time trial standards'!A$3:B$84,2,FALSE),VLOOKUP(F25,'Time trial standards'!A$3:C$84,3,FALSE)))</f>
        <v>2.4245177469135803E-2</v>
      </c>
      <c r="I25" s="11" t="str">
        <f t="shared" si="0"/>
        <v/>
      </c>
      <c r="J25" s="11">
        <f t="shared" si="1"/>
        <v>2.3123070987654329E-3</v>
      </c>
      <c r="K25" s="15">
        <f t="shared" si="2"/>
        <v>-10.54265611257696</v>
      </c>
      <c r="L25" s="5">
        <f t="shared" si="3"/>
        <v>17</v>
      </c>
    </row>
    <row r="26" spans="1:12" x14ac:dyDescent="0.15">
      <c r="A26" s="20" t="s">
        <v>255</v>
      </c>
      <c r="B26" s="20">
        <v>166</v>
      </c>
      <c r="C26" t="s">
        <v>189</v>
      </c>
      <c r="D26" t="s">
        <v>327</v>
      </c>
      <c r="E26" t="s">
        <v>10</v>
      </c>
      <c r="F26" s="20">
        <v>48</v>
      </c>
      <c r="G26" s="101">
        <v>2.3217592592592588E-2</v>
      </c>
      <c r="H26" s="14">
        <f>IF(A26="","",IF(E26="Men",VLOOKUP(F26,'Time trial standards'!A$3:B$84,2,FALSE),VLOOKUP(F26,'Time trial standards'!A$3:C$84,3,FALSE)))</f>
        <v>2.1683473186728395E-2</v>
      </c>
      <c r="I26" s="11">
        <f t="shared" si="0"/>
        <v>1.5341194058641934E-3</v>
      </c>
      <c r="J26" s="11" t="str">
        <f t="shared" si="1"/>
        <v/>
      </c>
      <c r="K26" s="15">
        <f t="shared" si="2"/>
        <v>6.607573113991343</v>
      </c>
      <c r="L26" s="5">
        <f t="shared" si="3"/>
        <v>30</v>
      </c>
    </row>
    <row r="27" spans="1:12" x14ac:dyDescent="0.15">
      <c r="A27" s="55"/>
      <c r="B27" s="20"/>
      <c r="C27"/>
      <c r="D27"/>
      <c r="E27"/>
      <c r="F27" s="20"/>
      <c r="G27" s="20"/>
      <c r="H27" s="14" t="str">
        <f>IF(A27="","",IF(E27="Men",VLOOKUP(F27,'Time trial standards'!A$3:B$84,2,FALSE),VLOOKUP(F27,'Time trial standards'!A$3:C$84,3,FALSE)))</f>
        <v/>
      </c>
      <c r="I27" s="11" t="str">
        <f t="shared" si="0"/>
        <v/>
      </c>
      <c r="J27" s="11" t="str">
        <f t="shared" si="1"/>
        <v/>
      </c>
      <c r="K27" s="15" t="str">
        <f t="shared" si="2"/>
        <v/>
      </c>
      <c r="L27" s="5" t="str">
        <f t="shared" si="3"/>
        <v/>
      </c>
    </row>
    <row r="28" spans="1:12" x14ac:dyDescent="0.15">
      <c r="A28" s="20" t="s">
        <v>238</v>
      </c>
      <c r="B28" s="20">
        <v>175</v>
      </c>
      <c r="C28" t="s">
        <v>318</v>
      </c>
      <c r="D28" t="s">
        <v>311</v>
      </c>
      <c r="E28" t="s">
        <v>22</v>
      </c>
      <c r="F28" s="20">
        <v>16</v>
      </c>
      <c r="G28" s="101">
        <v>1.7060185185185189E-2</v>
      </c>
      <c r="H28" s="14">
        <f>IF(A28="","",IF(E28="Men",VLOOKUP(F28,'Time trial standards'!A$3:B$84,2,FALSE),VLOOKUP(F28,'Time trial standards'!A$3:C$84,3,FALSE)))</f>
        <v>1.8621796231956284E-2</v>
      </c>
      <c r="I28" s="11" t="str">
        <f t="shared" si="0"/>
        <v/>
      </c>
      <c r="J28" s="11">
        <f t="shared" si="1"/>
        <v>1.5616110467710949E-3</v>
      </c>
      <c r="K28" s="15">
        <f t="shared" si="2"/>
        <v>-9.1535410068536347</v>
      </c>
      <c r="L28" s="5">
        <f t="shared" si="3"/>
        <v>18</v>
      </c>
    </row>
    <row r="29" spans="1:12" x14ac:dyDescent="0.15">
      <c r="A29" s="20" t="s">
        <v>232</v>
      </c>
      <c r="B29" s="20">
        <v>162</v>
      </c>
      <c r="C29" t="s">
        <v>502</v>
      </c>
      <c r="D29" t="s">
        <v>311</v>
      </c>
      <c r="E29" t="s">
        <v>22</v>
      </c>
      <c r="F29" s="20">
        <v>18</v>
      </c>
      <c r="G29" s="101">
        <v>1.6736111111111111E-2</v>
      </c>
      <c r="H29" s="14">
        <f>IF(A29="","",IF(E29="Men",VLOOKUP(F29,'Time trial standards'!A$3:B$84,2,FALSE),VLOOKUP(F29,'Time trial standards'!A$3:C$84,3,FALSE)))</f>
        <v>1.8223387752218358E-2</v>
      </c>
      <c r="I29" s="11" t="str">
        <f t="shared" si="0"/>
        <v/>
      </c>
      <c r="J29" s="11">
        <f t="shared" si="1"/>
        <v>1.4872766411072463E-3</v>
      </c>
      <c r="K29" s="15">
        <f t="shared" si="2"/>
        <v>-8.8866322124250399</v>
      </c>
      <c r="L29" s="5">
        <f t="shared" si="3"/>
        <v>19</v>
      </c>
    </row>
    <row r="30" spans="1:12" x14ac:dyDescent="0.15">
      <c r="A30" s="20" t="s">
        <v>255</v>
      </c>
      <c r="B30" s="20">
        <v>187</v>
      </c>
      <c r="C30" t="s">
        <v>379</v>
      </c>
      <c r="D30" t="s">
        <v>311</v>
      </c>
      <c r="E30" t="s">
        <v>22</v>
      </c>
      <c r="F30" s="20">
        <v>36</v>
      </c>
      <c r="G30" s="101">
        <v>1.744212962962963E-2</v>
      </c>
      <c r="H30" s="14">
        <f>IF(A30="","",IF(E30="Men",VLOOKUP(F30,'Time trial standards'!A$3:B$84,2,FALSE),VLOOKUP(F30,'Time trial standards'!A$3:C$84,3,FALSE)))</f>
        <v>1.8987847222222222E-2</v>
      </c>
      <c r="I30" s="11" t="str">
        <f t="shared" si="0"/>
        <v/>
      </c>
      <c r="J30" s="11">
        <f t="shared" si="1"/>
        <v>1.5457175925925916E-3</v>
      </c>
      <c r="K30" s="15">
        <f t="shared" si="2"/>
        <v>-8.8619774386197676</v>
      </c>
      <c r="L30" s="5">
        <f t="shared" si="3"/>
        <v>20</v>
      </c>
    </row>
    <row r="31" spans="1:12" x14ac:dyDescent="0.15">
      <c r="A31" s="20" t="s">
        <v>243</v>
      </c>
      <c r="B31" s="20">
        <v>171</v>
      </c>
      <c r="C31" t="s">
        <v>314</v>
      </c>
      <c r="D31" t="s">
        <v>311</v>
      </c>
      <c r="E31" t="s">
        <v>22</v>
      </c>
      <c r="F31" s="20">
        <v>28</v>
      </c>
      <c r="G31" s="101">
        <v>1.7187500000000001E-2</v>
      </c>
      <c r="H31" s="14">
        <f>IF(A31="","",IF(E31="Men",VLOOKUP(F31,'Time trial standards'!A$3:B$84,2,FALSE),VLOOKUP(F31,'Time trial standards'!A$3:C$84,3,FALSE)))</f>
        <v>1.804629464363906E-2</v>
      </c>
      <c r="I31" s="11" t="str">
        <f t="shared" si="0"/>
        <v/>
      </c>
      <c r="J31" s="11">
        <f t="shared" si="1"/>
        <v>8.5879464363905825E-4</v>
      </c>
      <c r="K31" s="15">
        <f t="shared" si="2"/>
        <v>-4.9966233811727028</v>
      </c>
      <c r="L31" s="5">
        <f t="shared" si="3"/>
        <v>23</v>
      </c>
    </row>
    <row r="32" spans="1:12" x14ac:dyDescent="0.15">
      <c r="A32" s="20" t="s">
        <v>249</v>
      </c>
      <c r="B32" s="20">
        <v>168</v>
      </c>
      <c r="C32" t="s">
        <v>567</v>
      </c>
      <c r="D32" t="s">
        <v>311</v>
      </c>
      <c r="E32" t="s">
        <v>22</v>
      </c>
      <c r="F32" s="20">
        <v>20</v>
      </c>
      <c r="G32" s="101">
        <v>1.7199074074074071E-2</v>
      </c>
      <c r="H32" s="14">
        <f>IF(A32="","",IF(E32="Men",VLOOKUP(F32,'Time trial standards'!A$3:B$84,2,FALSE),VLOOKUP(F32,'Time trial standards'!A$3:C$84,3,FALSE)))</f>
        <v>1.804629464363906E-2</v>
      </c>
      <c r="I32" s="11" t="str">
        <f t="shared" si="0"/>
        <v/>
      </c>
      <c r="J32" s="11">
        <f t="shared" si="1"/>
        <v>8.4722056956498815E-4</v>
      </c>
      <c r="K32" s="15">
        <f t="shared" si="2"/>
        <v>-4.9259661649000659</v>
      </c>
      <c r="L32" s="5">
        <f t="shared" si="3"/>
        <v>24</v>
      </c>
    </row>
    <row r="33" spans="1:12" x14ac:dyDescent="0.15">
      <c r="A33" s="20" t="s">
        <v>259</v>
      </c>
      <c r="B33" s="20">
        <v>188</v>
      </c>
      <c r="C33" t="s">
        <v>433</v>
      </c>
      <c r="D33" t="s">
        <v>311</v>
      </c>
      <c r="E33" t="s">
        <v>22</v>
      </c>
      <c r="F33" s="20">
        <v>27</v>
      </c>
      <c r="G33" s="101">
        <v>2.238425925925926E-2</v>
      </c>
      <c r="H33" s="14">
        <f>IF(A33="","",IF(E33="Men",VLOOKUP(F33,'Time trial standards'!A$3:B$84,2,FALSE),VLOOKUP(F33,'Time trial standards'!A$3:C$84,3,FALSE)))</f>
        <v>1.804629464363906E-2</v>
      </c>
      <c r="I33" s="11">
        <f t="shared" si="0"/>
        <v>4.3379646156202004E-3</v>
      </c>
      <c r="J33" s="11" t="str">
        <f t="shared" si="1"/>
        <v/>
      </c>
      <c r="K33" s="15">
        <f t="shared" si="2"/>
        <v>19.379531685087141</v>
      </c>
      <c r="L33" s="5">
        <f t="shared" si="3"/>
        <v>33</v>
      </c>
    </row>
    <row r="34" spans="1:12" ht="15" x14ac:dyDescent="0.2">
      <c r="A34" s="24"/>
      <c r="B34" s="24"/>
      <c r="C34" s="23"/>
      <c r="D34" s="23"/>
      <c r="E34" s="23"/>
      <c r="F34" s="24"/>
      <c r="G34" s="24"/>
      <c r="H34" s="14" t="str">
        <f>IF(A34="","",IF(E34="Men",VLOOKUP(F34,'Time trial standards'!A$3:B$84,2,FALSE),VLOOKUP(F34,'Time trial standards'!A$3:C$84,3,FALSE)))</f>
        <v/>
      </c>
      <c r="I34" s="11" t="str">
        <f t="shared" si="0"/>
        <v/>
      </c>
      <c r="J34" s="11" t="str">
        <f t="shared" si="1"/>
        <v/>
      </c>
      <c r="K34" s="15" t="str">
        <f t="shared" si="2"/>
        <v/>
      </c>
      <c r="L34" s="5" t="str">
        <f t="shared" si="3"/>
        <v/>
      </c>
    </row>
    <row r="35" spans="1:12" x14ac:dyDescent="0.15">
      <c r="A35" s="20" t="s">
        <v>232</v>
      </c>
      <c r="B35" s="20">
        <v>158</v>
      </c>
      <c r="C35" t="s">
        <v>574</v>
      </c>
      <c r="D35" t="s">
        <v>329</v>
      </c>
      <c r="E35" t="s">
        <v>10</v>
      </c>
      <c r="F35" s="20">
        <v>16</v>
      </c>
      <c r="G35" s="101">
        <v>2.0381944444444449E-2</v>
      </c>
      <c r="H35" s="14">
        <f>IF(A35="","",IF(E35="Men",VLOOKUP(F35,'Time trial standards'!A$3:B$84,2,FALSE),VLOOKUP(F35,'Time trial standards'!A$3:C$84,3,FALSE)))</f>
        <v>1.975589017032264E-2</v>
      </c>
      <c r="I35" s="11">
        <f t="shared" si="0"/>
        <v>6.2605427412180947E-4</v>
      </c>
      <c r="J35" s="11" t="str">
        <f t="shared" si="1"/>
        <v/>
      </c>
      <c r="K35" s="15">
        <f t="shared" si="2"/>
        <v>3.0716121115346011</v>
      </c>
      <c r="L35" s="5">
        <f t="shared" si="3"/>
        <v>28</v>
      </c>
    </row>
    <row r="36" spans="1:12" x14ac:dyDescent="0.15">
      <c r="A36" s="20" t="s">
        <v>243</v>
      </c>
      <c r="B36" s="20">
        <v>183</v>
      </c>
      <c r="C36" t="s">
        <v>193</v>
      </c>
      <c r="D36" t="s">
        <v>329</v>
      </c>
      <c r="E36" t="s">
        <v>10</v>
      </c>
      <c r="F36" s="20">
        <v>45</v>
      </c>
      <c r="G36" s="101">
        <v>2.3252314814814819E-2</v>
      </c>
      <c r="H36" s="14">
        <f>IF(A36="","",IF(E36="Men",VLOOKUP(F36,'Time trial standards'!A$3:B$84,2,FALSE),VLOOKUP(F36,'Time trial standards'!A$3:C$84,3,FALSE)))</f>
        <v>2.1344642168209877E-2</v>
      </c>
      <c r="I36" s="11">
        <f t="shared" si="0"/>
        <v>1.9076726466049423E-3</v>
      </c>
      <c r="J36" s="11" t="str">
        <f t="shared" si="1"/>
        <v/>
      </c>
      <c r="K36" s="15">
        <f t="shared" si="2"/>
        <v>8.2042268126763052</v>
      </c>
      <c r="L36" s="5">
        <f t="shared" si="3"/>
        <v>31</v>
      </c>
    </row>
    <row r="37" spans="1:12" x14ac:dyDescent="0.15">
      <c r="A37" s="20" t="s">
        <v>238</v>
      </c>
      <c r="B37" s="20">
        <v>176</v>
      </c>
      <c r="C37" t="s">
        <v>328</v>
      </c>
      <c r="D37" t="s">
        <v>329</v>
      </c>
      <c r="E37" t="s">
        <v>10</v>
      </c>
      <c r="F37" s="20">
        <v>43</v>
      </c>
      <c r="G37" s="101">
        <v>2.314814814814815E-2</v>
      </c>
      <c r="H37" s="14">
        <f>IF(A37="","",IF(E37="Men",VLOOKUP(F37,'Time trial standards'!A$3:B$84,2,FALSE),VLOOKUP(F37,'Time trial standards'!A$3:C$84,3,FALSE)))</f>
        <v>2.1119068287037038E-2</v>
      </c>
      <c r="I37" s="11">
        <f t="shared" si="0"/>
        <v>2.0290798611111126E-3</v>
      </c>
      <c r="J37" s="11" t="str">
        <f t="shared" si="1"/>
        <v/>
      </c>
      <c r="K37" s="15">
        <f t="shared" si="2"/>
        <v>8.7656250000000053</v>
      </c>
      <c r="L37" s="5">
        <f t="shared" si="3"/>
        <v>32</v>
      </c>
    </row>
    <row r="38" spans="1:12" x14ac:dyDescent="0.15">
      <c r="H38" s="14"/>
    </row>
    <row r="39" spans="1:12" x14ac:dyDescent="0.15">
      <c r="H39" s="14"/>
    </row>
    <row r="40" spans="1:12" x14ac:dyDescent="0.15">
      <c r="H40" s="14"/>
    </row>
    <row r="41" spans="1:12" x14ac:dyDescent="0.15">
      <c r="H41" s="14"/>
    </row>
    <row r="42" spans="1:12" x14ac:dyDescent="0.15">
      <c r="H42" s="14"/>
    </row>
    <row r="43" spans="1:12" x14ac:dyDescent="0.15">
      <c r="H43" s="14"/>
    </row>
    <row r="44" spans="1:12" x14ac:dyDescent="0.15">
      <c r="A44" s="6" t="str">
        <f>IF(ISNUMBER('Race 2'!A50),'Race 2'!A50,"")</f>
        <v/>
      </c>
      <c r="B44" s="8" t="str">
        <f>IF(ISNUMBER('Race 2'!A50),'Race 2'!B50,"")</f>
        <v/>
      </c>
      <c r="C44" s="5" t="str">
        <f>IF(ISNUMBER('Race 2'!A50),'Race 2'!C50&amp;" "&amp;'Race 2'!D50,"")</f>
        <v/>
      </c>
      <c r="D44" s="5" t="str">
        <f>IF(ISNUMBER('Race 2'!A50),'Race 2'!G50,"")</f>
        <v/>
      </c>
      <c r="E44" s="5" t="str">
        <f>IF(ISNUMBER('Race 2'!A50),'Race 2'!I50,"")</f>
        <v/>
      </c>
      <c r="F44" s="5" t="str">
        <f>IF(ISNUMBER('Race 2'!A50),'Race 2'!H50,"")</f>
        <v/>
      </c>
      <c r="G44" s="9" t="str">
        <f>IF(ISNUMBER('Race 2'!A50),'Race 2'!O50/60,"")</f>
        <v/>
      </c>
      <c r="H44" s="14" t="str">
        <f>IF(A44="","",IF(E44="Men",VLOOKUP(F44,'Time trial standards'!A$4:B$83,2,FALSE),VLOOKUP(F44,'Time trial standards'!A$4:E$83,3,FALSE)))</f>
        <v/>
      </c>
      <c r="I44" s="11" t="str">
        <f t="shared" ref="I44:I91" si="4">IF(G44="","",IF(G44-H44&gt;0,G44-H44,""))</f>
        <v/>
      </c>
      <c r="J44" s="11" t="str">
        <f t="shared" ref="J44:J91" si="5">IF(G44="","",IF(G44-H44&gt;0,"",H44-G44))</f>
        <v/>
      </c>
      <c r="K44" s="15" t="str">
        <f t="shared" ref="K44:K91" si="6">IF(OR(G44="",G44=Y$1),"",IF(I44="",-J44/G44*100,I44/G44*100))</f>
        <v/>
      </c>
      <c r="L44" s="5" t="str">
        <f t="shared" ref="L44:L91" si="7">IF(K44="","",RANK(K44,K$2:K$95,1))</f>
        <v/>
      </c>
    </row>
    <row r="45" spans="1:12" x14ac:dyDescent="0.15">
      <c r="A45" s="6" t="str">
        <f>IF(ISNUMBER('Race 2'!A51),'Race 2'!A51,"")</f>
        <v/>
      </c>
      <c r="B45" s="8" t="str">
        <f>IF(ISNUMBER('Race 2'!A51),'Race 2'!B51,"")</f>
        <v/>
      </c>
      <c r="C45" s="5" t="str">
        <f>IF(ISNUMBER('Race 2'!A51),'Race 2'!C51&amp;" "&amp;'Race 2'!D51,"")</f>
        <v/>
      </c>
      <c r="D45" s="5" t="str">
        <f>IF(ISNUMBER('Race 2'!A51),'Race 2'!G51,"")</f>
        <v/>
      </c>
      <c r="E45" s="5" t="str">
        <f>IF(ISNUMBER('Race 2'!A51),'Race 2'!I51,"")</f>
        <v/>
      </c>
      <c r="F45" s="5" t="str">
        <f>IF(ISNUMBER('Race 2'!A51),'Race 2'!H51,"")</f>
        <v/>
      </c>
      <c r="G45" s="9" t="str">
        <f>IF(ISNUMBER('Race 2'!A51),'Race 2'!O51/60,"")</f>
        <v/>
      </c>
      <c r="H45" s="14" t="str">
        <f>IF(A45="","",IF(E45="Men",VLOOKUP(F45,'Time trial standards'!A$4:B$83,2,FALSE),VLOOKUP(F45,'Time trial standards'!A$4:E$83,3,FALSE)))</f>
        <v/>
      </c>
      <c r="I45" s="11" t="str">
        <f t="shared" si="4"/>
        <v/>
      </c>
      <c r="J45" s="11" t="str">
        <f t="shared" si="5"/>
        <v/>
      </c>
      <c r="K45" s="15" t="str">
        <f t="shared" si="6"/>
        <v/>
      </c>
      <c r="L45" s="5" t="str">
        <f t="shared" si="7"/>
        <v/>
      </c>
    </row>
    <row r="46" spans="1:12" x14ac:dyDescent="0.15">
      <c r="A46" s="6" t="str">
        <f>IF(ISNUMBER('Race 2'!A52),'Race 2'!A52,"")</f>
        <v/>
      </c>
      <c r="B46" s="8" t="str">
        <f>IF(ISNUMBER('Race 2'!A52),'Race 2'!B52,"")</f>
        <v/>
      </c>
      <c r="C46" s="5" t="str">
        <f>IF(ISNUMBER('Race 2'!A52),'Race 2'!C52&amp;" "&amp;'Race 2'!D52,"")</f>
        <v/>
      </c>
      <c r="D46" s="5" t="str">
        <f>IF(ISNUMBER('Race 2'!A52),'Race 2'!G52,"")</f>
        <v/>
      </c>
      <c r="E46" s="5" t="str">
        <f>IF(ISNUMBER('Race 2'!A52),'Race 2'!I52,"")</f>
        <v/>
      </c>
      <c r="F46" s="5" t="str">
        <f>IF(ISNUMBER('Race 2'!A52),'Race 2'!H52,"")</f>
        <v/>
      </c>
      <c r="G46" s="9" t="str">
        <f>IF(ISNUMBER('Race 2'!A52),'Race 2'!O52/60,"")</f>
        <v/>
      </c>
      <c r="H46" s="14" t="str">
        <f>IF(A46="","",IF(E46="Men",VLOOKUP(F46,'Time trial standards'!A$4:B$83,2,FALSE),VLOOKUP(F46,'Time trial standards'!A$4:E$83,3,FALSE)))</f>
        <v/>
      </c>
      <c r="I46" s="11" t="str">
        <f t="shared" si="4"/>
        <v/>
      </c>
      <c r="J46" s="11" t="str">
        <f t="shared" si="5"/>
        <v/>
      </c>
      <c r="K46" s="15" t="str">
        <f t="shared" si="6"/>
        <v/>
      </c>
      <c r="L46" s="5" t="str">
        <f t="shared" si="7"/>
        <v/>
      </c>
    </row>
    <row r="47" spans="1:12" x14ac:dyDescent="0.15">
      <c r="A47" s="6" t="str">
        <f>IF(ISNUMBER('Race 2'!A53),'Race 2'!A53,"")</f>
        <v/>
      </c>
      <c r="B47" s="8" t="str">
        <f>IF(ISNUMBER('Race 2'!A53),'Race 2'!B53,"")</f>
        <v/>
      </c>
      <c r="C47" s="5" t="str">
        <f>IF(ISNUMBER('Race 2'!A53),'Race 2'!C53&amp;" "&amp;'Race 2'!D53,"")</f>
        <v/>
      </c>
      <c r="D47" s="5" t="str">
        <f>IF(ISNUMBER('Race 2'!A53),'Race 2'!G53,"")</f>
        <v/>
      </c>
      <c r="E47" s="5" t="str">
        <f>IF(ISNUMBER('Race 2'!A53),'Race 2'!I53,"")</f>
        <v/>
      </c>
      <c r="F47" s="5" t="str">
        <f>IF(ISNUMBER('Race 2'!A53),'Race 2'!H53,"")</f>
        <v/>
      </c>
      <c r="G47" s="9" t="str">
        <f>IF(ISNUMBER('Race 2'!A53),'Race 2'!O53/60,"")</f>
        <v/>
      </c>
      <c r="H47" s="14" t="str">
        <f>IF(A47="","",IF(E47="Men",VLOOKUP(F47,'Time trial standards'!A$4:B$83,2,FALSE),VLOOKUP(F47,'Time trial standards'!A$4:E$83,3,FALSE)))</f>
        <v/>
      </c>
      <c r="I47" s="11" t="str">
        <f t="shared" si="4"/>
        <v/>
      </c>
      <c r="J47" s="11" t="str">
        <f t="shared" si="5"/>
        <v/>
      </c>
      <c r="K47" s="15" t="str">
        <f t="shared" si="6"/>
        <v/>
      </c>
      <c r="L47" s="5" t="str">
        <f t="shared" si="7"/>
        <v/>
      </c>
    </row>
    <row r="48" spans="1:12" x14ac:dyDescent="0.15">
      <c r="A48" s="6" t="str">
        <f>IF(ISNUMBER('Race 2'!A54),'Race 2'!A54,"")</f>
        <v/>
      </c>
      <c r="B48" s="8" t="str">
        <f>IF(ISNUMBER('Race 2'!A54),'Race 2'!B54,"")</f>
        <v/>
      </c>
      <c r="C48" s="5" t="str">
        <f>IF(ISNUMBER('Race 2'!A54),'Race 2'!C54&amp;" "&amp;'Race 2'!D54,"")</f>
        <v/>
      </c>
      <c r="D48" s="5" t="str">
        <f>IF(ISNUMBER('Race 2'!A54),'Race 2'!G54,"")</f>
        <v/>
      </c>
      <c r="E48" s="5" t="str">
        <f>IF(ISNUMBER('Race 2'!A54),'Race 2'!I54,"")</f>
        <v/>
      </c>
      <c r="F48" s="5" t="str">
        <f>IF(ISNUMBER('Race 2'!A54),'Race 2'!H54,"")</f>
        <v/>
      </c>
      <c r="G48" s="9" t="str">
        <f>IF(ISNUMBER('Race 2'!A54),'Race 2'!O54/60,"")</f>
        <v/>
      </c>
      <c r="H48" s="14" t="str">
        <f>IF(A48="","",IF(E48="Men",VLOOKUP(F48,'Time trial standards'!A$4:B$83,2,FALSE),VLOOKUP(F48,'Time trial standards'!A$4:E$83,3,FALSE)))</f>
        <v/>
      </c>
      <c r="I48" s="11" t="str">
        <f t="shared" si="4"/>
        <v/>
      </c>
      <c r="J48" s="11" t="str">
        <f t="shared" si="5"/>
        <v/>
      </c>
      <c r="K48" s="15" t="str">
        <f t="shared" si="6"/>
        <v/>
      </c>
      <c r="L48" s="5" t="str">
        <f t="shared" si="7"/>
        <v/>
      </c>
    </row>
    <row r="49" spans="1:12" x14ac:dyDescent="0.15">
      <c r="A49" s="6" t="str">
        <f>IF(ISNUMBER('Race 2'!A55),'Race 2'!A55,"")</f>
        <v/>
      </c>
      <c r="B49" s="8" t="str">
        <f>IF(ISNUMBER('Race 2'!A55),'Race 2'!B55,"")</f>
        <v/>
      </c>
      <c r="C49" s="5" t="str">
        <f>IF(ISNUMBER('Race 2'!A55),'Race 2'!C55&amp;" "&amp;'Race 2'!D55,"")</f>
        <v/>
      </c>
      <c r="D49" s="5" t="str">
        <f>IF(ISNUMBER('Race 2'!A55),'Race 2'!G55,"")</f>
        <v/>
      </c>
      <c r="E49" s="5" t="str">
        <f>IF(ISNUMBER('Race 2'!A55),'Race 2'!I55,"")</f>
        <v/>
      </c>
      <c r="F49" s="5" t="str">
        <f>IF(ISNUMBER('Race 2'!A55),'Race 2'!H55,"")</f>
        <v/>
      </c>
      <c r="G49" s="9" t="str">
        <f>IF(ISNUMBER('Race 2'!A55),'Race 2'!O55/60,"")</f>
        <v/>
      </c>
      <c r="H49" s="14" t="str">
        <f>IF(A49="","",IF(E49="Men",VLOOKUP(F49,'Time trial standards'!A$4:B$83,2,FALSE),VLOOKUP(F49,'Time trial standards'!A$4:E$83,3,FALSE)))</f>
        <v/>
      </c>
      <c r="I49" s="11" t="str">
        <f t="shared" si="4"/>
        <v/>
      </c>
      <c r="J49" s="11" t="str">
        <f t="shared" si="5"/>
        <v/>
      </c>
      <c r="K49" s="15" t="str">
        <f t="shared" si="6"/>
        <v/>
      </c>
      <c r="L49" s="5" t="str">
        <f t="shared" si="7"/>
        <v/>
      </c>
    </row>
    <row r="50" spans="1:12" x14ac:dyDescent="0.15">
      <c r="A50" s="6" t="str">
        <f>IF(ISNUMBER('Race 2'!A56),'Race 2'!A56,"")</f>
        <v/>
      </c>
      <c r="B50" s="8" t="str">
        <f>IF(ISNUMBER('Race 2'!A56),'Race 2'!B56,"")</f>
        <v/>
      </c>
      <c r="C50" s="5" t="str">
        <f>IF(ISNUMBER('Race 2'!A56),'Race 2'!C56&amp;" "&amp;'Race 2'!D56,"")</f>
        <v/>
      </c>
      <c r="D50" s="5" t="str">
        <f>IF(ISNUMBER('Race 2'!A56),'Race 2'!G56,"")</f>
        <v/>
      </c>
      <c r="E50" s="5" t="str">
        <f>IF(ISNUMBER('Race 2'!A56),'Race 2'!I56,"")</f>
        <v/>
      </c>
      <c r="F50" s="5" t="str">
        <f>IF(ISNUMBER('Race 2'!A56),'Race 2'!H56,"")</f>
        <v/>
      </c>
      <c r="G50" s="9" t="str">
        <f>IF(ISNUMBER('Race 2'!A56),'Race 2'!O56/60,"")</f>
        <v/>
      </c>
      <c r="H50" s="14" t="str">
        <f>IF(A50="","",IF(E50="Men",VLOOKUP(F50,'Time trial standards'!A$4:B$83,2,FALSE),VLOOKUP(F50,'Time trial standards'!A$4:E$83,3,FALSE)))</f>
        <v/>
      </c>
      <c r="I50" s="11" t="str">
        <f t="shared" si="4"/>
        <v/>
      </c>
      <c r="J50" s="11" t="str">
        <f t="shared" si="5"/>
        <v/>
      </c>
      <c r="K50" s="15" t="str">
        <f t="shared" si="6"/>
        <v/>
      </c>
      <c r="L50" s="5" t="str">
        <f t="shared" si="7"/>
        <v/>
      </c>
    </row>
    <row r="51" spans="1:12" x14ac:dyDescent="0.15">
      <c r="A51" s="6" t="str">
        <f>IF(ISNUMBER('Race 2'!A57),'Race 2'!A57,"")</f>
        <v/>
      </c>
      <c r="B51" s="8" t="str">
        <f>IF(ISNUMBER('Race 2'!A57),'Race 2'!B57,"")</f>
        <v/>
      </c>
      <c r="C51" s="5" t="str">
        <f>IF(ISNUMBER('Race 2'!A57),'Race 2'!C57&amp;" "&amp;'Race 2'!D57,"")</f>
        <v/>
      </c>
      <c r="D51" s="5" t="str">
        <f>IF(ISNUMBER('Race 2'!A57),'Race 2'!G57,"")</f>
        <v/>
      </c>
      <c r="E51" s="5" t="str">
        <f>IF(ISNUMBER('Race 2'!A57),'Race 2'!I57,"")</f>
        <v/>
      </c>
      <c r="F51" s="5" t="str">
        <f>IF(ISNUMBER('Race 2'!A57),'Race 2'!H57,"")</f>
        <v/>
      </c>
      <c r="G51" s="9" t="str">
        <f>IF(ISNUMBER('Race 2'!A57),'Race 2'!O57/60,"")</f>
        <v/>
      </c>
      <c r="H51" s="14" t="str">
        <f>IF(A51="","",IF(E51="Men",VLOOKUP(F51,'Time trial standards'!A$4:B$83,2,FALSE),VLOOKUP(F51,'Time trial standards'!A$4:E$83,3,FALSE)))</f>
        <v/>
      </c>
      <c r="I51" s="11" t="str">
        <f t="shared" si="4"/>
        <v/>
      </c>
      <c r="J51" s="11" t="str">
        <f t="shared" si="5"/>
        <v/>
      </c>
      <c r="K51" s="15" t="str">
        <f t="shared" si="6"/>
        <v/>
      </c>
      <c r="L51" s="5" t="str">
        <f t="shared" si="7"/>
        <v/>
      </c>
    </row>
    <row r="52" spans="1:12" x14ac:dyDescent="0.15">
      <c r="A52" s="6" t="str">
        <f>IF(ISNUMBER('Race 2'!A58),'Race 2'!A58,"")</f>
        <v/>
      </c>
      <c r="B52" s="8" t="str">
        <f>IF(ISNUMBER('Race 2'!A58),'Race 2'!B58,"")</f>
        <v/>
      </c>
      <c r="C52" s="5" t="str">
        <f>IF(ISNUMBER('Race 2'!A58),'Race 2'!C58&amp;" "&amp;'Race 2'!D58,"")</f>
        <v/>
      </c>
      <c r="D52" s="5" t="str">
        <f>IF(ISNUMBER('Race 2'!A58),'Race 2'!G58,"")</f>
        <v/>
      </c>
      <c r="E52" s="5" t="str">
        <f>IF(ISNUMBER('Race 2'!A58),'Race 2'!I58,"")</f>
        <v/>
      </c>
      <c r="F52" s="5" t="str">
        <f>IF(ISNUMBER('Race 2'!A58),'Race 2'!H58,"")</f>
        <v/>
      </c>
      <c r="G52" s="9" t="str">
        <f>IF(ISNUMBER('Race 2'!A58),'Race 2'!O58/60,"")</f>
        <v/>
      </c>
      <c r="H52" s="14" t="str">
        <f>IF(A52="","",IF(E52="Men",VLOOKUP(F52,'Time trial standards'!A$4:B$83,2,FALSE),VLOOKUP(F52,'Time trial standards'!A$4:E$83,3,FALSE)))</f>
        <v/>
      </c>
      <c r="I52" s="11" t="str">
        <f t="shared" si="4"/>
        <v/>
      </c>
      <c r="J52" s="11" t="str">
        <f t="shared" si="5"/>
        <v/>
      </c>
      <c r="K52" s="15" t="str">
        <f t="shared" si="6"/>
        <v/>
      </c>
      <c r="L52" s="5" t="str">
        <f t="shared" si="7"/>
        <v/>
      </c>
    </row>
    <row r="53" spans="1:12" x14ac:dyDescent="0.15">
      <c r="A53" s="6" t="str">
        <f>IF(ISNUMBER('Race 2'!A59),'Race 2'!A59,"")</f>
        <v/>
      </c>
      <c r="B53" s="8" t="str">
        <f>IF(ISNUMBER('Race 2'!A59),'Race 2'!B59,"")</f>
        <v/>
      </c>
      <c r="C53" s="5" t="str">
        <f>IF(ISNUMBER('Race 2'!A59),'Race 2'!C59&amp;" "&amp;'Race 2'!D59,"")</f>
        <v/>
      </c>
      <c r="D53" s="5" t="str">
        <f>IF(ISNUMBER('Race 2'!A59),'Race 2'!G59,"")</f>
        <v/>
      </c>
      <c r="E53" s="5" t="str">
        <f>IF(ISNUMBER('Race 2'!A59),'Race 2'!I59,"")</f>
        <v/>
      </c>
      <c r="F53" s="5" t="str">
        <f>IF(ISNUMBER('Race 2'!A59),'Race 2'!H59,"")</f>
        <v/>
      </c>
      <c r="G53" s="9" t="str">
        <f>IF(ISNUMBER('Race 2'!A59),'Race 2'!O59/60,"")</f>
        <v/>
      </c>
      <c r="H53" s="14" t="str">
        <f>IF(A53="","",IF(E53="Men",VLOOKUP(F53,'Time trial standards'!A$4:B$83,2,FALSE),VLOOKUP(F53,'Time trial standards'!A$4:E$83,3,FALSE)))</f>
        <v/>
      </c>
      <c r="I53" s="11" t="str">
        <f t="shared" si="4"/>
        <v/>
      </c>
      <c r="J53" s="11" t="str">
        <f t="shared" si="5"/>
        <v/>
      </c>
      <c r="K53" s="15" t="str">
        <f t="shared" si="6"/>
        <v/>
      </c>
      <c r="L53" s="5" t="str">
        <f t="shared" si="7"/>
        <v/>
      </c>
    </row>
    <row r="54" spans="1:12" x14ac:dyDescent="0.15">
      <c r="A54" s="6" t="str">
        <f>IF(ISNUMBER('Race 2'!A60),'Race 2'!A60,"")</f>
        <v/>
      </c>
      <c r="B54" s="8" t="str">
        <f>IF(ISNUMBER('Race 2'!A60),'Race 2'!B60,"")</f>
        <v/>
      </c>
      <c r="C54" s="5" t="str">
        <f>IF(ISNUMBER('Race 2'!A60),'Race 2'!C60&amp;" "&amp;'Race 2'!D60,"")</f>
        <v/>
      </c>
      <c r="D54" s="5" t="str">
        <f>IF(ISNUMBER('Race 2'!A60),'Race 2'!G60,"")</f>
        <v/>
      </c>
      <c r="E54" s="5" t="str">
        <f>IF(ISNUMBER('Race 2'!A60),'Race 2'!I60,"")</f>
        <v/>
      </c>
      <c r="F54" s="5" t="str">
        <f>IF(ISNUMBER('Race 2'!A60),'Race 2'!H60,"")</f>
        <v/>
      </c>
      <c r="G54" s="9" t="str">
        <f>IF(ISNUMBER('Race 2'!A60),'Race 2'!O60/60,"")</f>
        <v/>
      </c>
      <c r="H54" s="14" t="str">
        <f>IF(A54="","",IF(E54="Men",VLOOKUP(F54,'Time trial standards'!A$4:B$83,2,FALSE),VLOOKUP(F54,'Time trial standards'!A$4:E$83,3,FALSE)))</f>
        <v/>
      </c>
      <c r="I54" s="11" t="str">
        <f t="shared" si="4"/>
        <v/>
      </c>
      <c r="J54" s="11" t="str">
        <f t="shared" si="5"/>
        <v/>
      </c>
      <c r="K54" s="15" t="str">
        <f t="shared" si="6"/>
        <v/>
      </c>
      <c r="L54" s="5" t="str">
        <f t="shared" si="7"/>
        <v/>
      </c>
    </row>
    <row r="55" spans="1:12" x14ac:dyDescent="0.15">
      <c r="A55" s="6" t="str">
        <f>IF(ISNUMBER('Race 2'!A61),'Race 2'!A61,"")</f>
        <v/>
      </c>
      <c r="B55" s="8" t="str">
        <f>IF(ISNUMBER('Race 2'!A61),'Race 2'!B61,"")</f>
        <v/>
      </c>
      <c r="C55" s="5" t="str">
        <f>IF(ISNUMBER('Race 2'!A61),'Race 2'!C61&amp;" "&amp;'Race 2'!D61,"")</f>
        <v/>
      </c>
      <c r="D55" s="5" t="str">
        <f>IF(ISNUMBER('Race 2'!A61),'Race 2'!G61,"")</f>
        <v/>
      </c>
      <c r="E55" s="5" t="str">
        <f>IF(ISNUMBER('Race 2'!A61),'Race 2'!I61,"")</f>
        <v/>
      </c>
      <c r="F55" s="5" t="str">
        <f>IF(ISNUMBER('Race 2'!A61),'Race 2'!H61,"")</f>
        <v/>
      </c>
      <c r="G55" s="9" t="str">
        <f>IF(ISNUMBER('Race 2'!A61),'Race 2'!O61/60,"")</f>
        <v/>
      </c>
      <c r="H55" s="14" t="str">
        <f>IF(A55="","",IF(E55="Men",VLOOKUP(F55,'Time trial standards'!A$4:B$83,2,FALSE),VLOOKUP(F55,'Time trial standards'!A$4:E$83,3,FALSE)))</f>
        <v/>
      </c>
      <c r="I55" s="11" t="str">
        <f t="shared" si="4"/>
        <v/>
      </c>
      <c r="J55" s="11" t="str">
        <f t="shared" si="5"/>
        <v/>
      </c>
      <c r="K55" s="15" t="str">
        <f t="shared" si="6"/>
        <v/>
      </c>
      <c r="L55" s="5" t="str">
        <f t="shared" si="7"/>
        <v/>
      </c>
    </row>
    <row r="56" spans="1:12" x14ac:dyDescent="0.15">
      <c r="A56" s="6" t="str">
        <f>IF(ISNUMBER('Race 2'!A62),'Race 2'!A62,"")</f>
        <v/>
      </c>
      <c r="B56" s="8" t="str">
        <f>IF(ISNUMBER('Race 2'!A62),'Race 2'!B62,"")</f>
        <v/>
      </c>
      <c r="C56" s="5" t="str">
        <f>IF(ISNUMBER('Race 2'!A62),'Race 2'!C62&amp;" "&amp;'Race 2'!D62,"")</f>
        <v/>
      </c>
      <c r="D56" s="5" t="str">
        <f>IF(ISNUMBER('Race 2'!A62),'Race 2'!G62,"")</f>
        <v/>
      </c>
      <c r="E56" s="5" t="str">
        <f>IF(ISNUMBER('Race 2'!A62),'Race 2'!I62,"")</f>
        <v/>
      </c>
      <c r="F56" s="5" t="str">
        <f>IF(ISNUMBER('Race 2'!A62),'Race 2'!H62,"")</f>
        <v/>
      </c>
      <c r="G56" s="9" t="str">
        <f>IF(ISNUMBER('Race 2'!A62),'Race 2'!O62/60,"")</f>
        <v/>
      </c>
      <c r="H56" s="14" t="str">
        <f>IF(A56="","",IF(E56="Men",VLOOKUP(F56,'Time trial standards'!A$4:B$83,2,FALSE),VLOOKUP(F56,'Time trial standards'!A$4:E$83,3,FALSE)))</f>
        <v/>
      </c>
      <c r="I56" s="11" t="str">
        <f t="shared" si="4"/>
        <v/>
      </c>
      <c r="J56" s="11" t="str">
        <f t="shared" si="5"/>
        <v/>
      </c>
      <c r="K56" s="15" t="str">
        <f t="shared" si="6"/>
        <v/>
      </c>
      <c r="L56" s="5" t="str">
        <f t="shared" si="7"/>
        <v/>
      </c>
    </row>
    <row r="57" spans="1:12" x14ac:dyDescent="0.15">
      <c r="A57" s="6" t="str">
        <f>IF(ISNUMBER('Race 2'!A63),'Race 2'!A63,"")</f>
        <v/>
      </c>
      <c r="B57" s="8" t="str">
        <f>IF(ISNUMBER('Race 2'!A63),'Race 2'!B63,"")</f>
        <v/>
      </c>
      <c r="C57" s="5" t="str">
        <f>IF(ISNUMBER('Race 2'!A63),'Race 2'!C63&amp;" "&amp;'Race 2'!D63,"")</f>
        <v/>
      </c>
      <c r="D57" s="5" t="str">
        <f>IF(ISNUMBER('Race 2'!A63),'Race 2'!G63,"")</f>
        <v/>
      </c>
      <c r="E57" s="5" t="str">
        <f>IF(ISNUMBER('Race 2'!A63),'Race 2'!I63,"")</f>
        <v/>
      </c>
      <c r="F57" s="5" t="str">
        <f>IF(ISNUMBER('Race 2'!A63),'Race 2'!H63,"")</f>
        <v/>
      </c>
      <c r="G57" s="9" t="str">
        <f>IF(ISNUMBER('Race 2'!A63),'Race 2'!O63/60,"")</f>
        <v/>
      </c>
      <c r="H57" s="14" t="str">
        <f>IF(A57="","",IF(E57="Men",VLOOKUP(F57,'Time trial standards'!A$4:B$83,2,FALSE),VLOOKUP(F57,'Time trial standards'!A$4:E$83,3,FALSE)))</f>
        <v/>
      </c>
      <c r="I57" s="11" t="str">
        <f t="shared" si="4"/>
        <v/>
      </c>
      <c r="J57" s="11" t="str">
        <f t="shared" si="5"/>
        <v/>
      </c>
      <c r="K57" s="15" t="str">
        <f t="shared" si="6"/>
        <v/>
      </c>
      <c r="L57" s="5" t="str">
        <f t="shared" si="7"/>
        <v/>
      </c>
    </row>
    <row r="58" spans="1:12" x14ac:dyDescent="0.15">
      <c r="A58" s="6" t="str">
        <f>IF(ISNUMBER('Race 2'!A64),'Race 2'!A64,"")</f>
        <v/>
      </c>
      <c r="B58" s="8" t="str">
        <f>IF(ISNUMBER('Race 2'!A64),'Race 2'!B64,"")</f>
        <v/>
      </c>
      <c r="C58" s="5" t="str">
        <f>IF(ISNUMBER('Race 2'!A64),'Race 2'!C64&amp;" "&amp;'Race 2'!D64,"")</f>
        <v/>
      </c>
      <c r="D58" s="5" t="str">
        <f>IF(ISNUMBER('Race 2'!A64),'Race 2'!G64,"")</f>
        <v/>
      </c>
      <c r="E58" s="5" t="str">
        <f>IF(ISNUMBER('Race 2'!A64),'Race 2'!I64,"")</f>
        <v/>
      </c>
      <c r="F58" s="5" t="str">
        <f>IF(ISNUMBER('Race 2'!A64),'Race 2'!H64,"")</f>
        <v/>
      </c>
      <c r="G58" s="9" t="str">
        <f>IF(ISNUMBER('Race 2'!A64),'Race 2'!O64/60,"")</f>
        <v/>
      </c>
      <c r="H58" s="14" t="str">
        <f>IF(A58="","",IF(E58="Men",VLOOKUP(F58,'Time trial standards'!A$4:B$83,2,FALSE),VLOOKUP(F58,'Time trial standards'!A$4:E$83,3,FALSE)))</f>
        <v/>
      </c>
      <c r="I58" s="11" t="str">
        <f t="shared" si="4"/>
        <v/>
      </c>
      <c r="J58" s="11" t="str">
        <f t="shared" si="5"/>
        <v/>
      </c>
      <c r="K58" s="15" t="str">
        <f t="shared" si="6"/>
        <v/>
      </c>
      <c r="L58" s="5" t="str">
        <f t="shared" si="7"/>
        <v/>
      </c>
    </row>
    <row r="59" spans="1:12" x14ac:dyDescent="0.15">
      <c r="A59" s="6" t="str">
        <f>IF(ISNUMBER('Race 2'!A65),'Race 2'!A65,"")</f>
        <v/>
      </c>
      <c r="B59" s="8" t="str">
        <f>IF(ISNUMBER('Race 2'!A65),'Race 2'!B65,"")</f>
        <v/>
      </c>
      <c r="C59" s="5" t="str">
        <f>IF(ISNUMBER('Race 2'!A65),'Race 2'!C65&amp;" "&amp;'Race 2'!D65,"")</f>
        <v/>
      </c>
      <c r="D59" s="5" t="str">
        <f>IF(ISNUMBER('Race 2'!A65),'Race 2'!G65,"")</f>
        <v/>
      </c>
      <c r="E59" s="5" t="str">
        <f>IF(ISNUMBER('Race 2'!A65),'Race 2'!I65,"")</f>
        <v/>
      </c>
      <c r="F59" s="5" t="str">
        <f>IF(ISNUMBER('Race 2'!A65),'Race 2'!H65,"")</f>
        <v/>
      </c>
      <c r="G59" s="9" t="str">
        <f>IF(ISNUMBER('Race 2'!A65),'Race 2'!O65/60,"")</f>
        <v/>
      </c>
      <c r="H59" s="14" t="str">
        <f>IF(A59="","",IF(E59="Men",VLOOKUP(F59,'Time trial standards'!A$4:B$83,2,FALSE),VLOOKUP(F59,'Time trial standards'!A$4:E$83,3,FALSE)))</f>
        <v/>
      </c>
      <c r="I59" s="11" t="str">
        <f t="shared" si="4"/>
        <v/>
      </c>
      <c r="J59" s="11" t="str">
        <f t="shared" si="5"/>
        <v/>
      </c>
      <c r="K59" s="15" t="str">
        <f t="shared" si="6"/>
        <v/>
      </c>
      <c r="L59" s="5" t="str">
        <f t="shared" si="7"/>
        <v/>
      </c>
    </row>
    <row r="60" spans="1:12" x14ac:dyDescent="0.15">
      <c r="A60" s="6" t="str">
        <f>IF(ISNUMBER('Race 2'!A66),'Race 2'!A66,"")</f>
        <v/>
      </c>
      <c r="B60" s="8" t="str">
        <f>IF(ISNUMBER('Race 2'!A66),'Race 2'!B66,"")</f>
        <v/>
      </c>
      <c r="C60" s="5" t="str">
        <f>IF(ISNUMBER('Race 2'!A66),'Race 2'!C66&amp;" "&amp;'Race 2'!D66,"")</f>
        <v/>
      </c>
      <c r="D60" s="5" t="str">
        <f>IF(ISNUMBER('Race 2'!A66),'Race 2'!G66,"")</f>
        <v/>
      </c>
      <c r="E60" s="5" t="str">
        <f>IF(ISNUMBER('Race 2'!A66),'Race 2'!I66,"")</f>
        <v/>
      </c>
      <c r="F60" s="5" t="str">
        <f>IF(ISNUMBER('Race 2'!A66),'Race 2'!H66,"")</f>
        <v/>
      </c>
      <c r="G60" s="9" t="str">
        <f>IF(ISNUMBER('Race 2'!A66),'Race 2'!O66/60,"")</f>
        <v/>
      </c>
      <c r="H60" s="14" t="str">
        <f>IF(A60="","",IF(E60="Men",VLOOKUP(F60,'Time trial standards'!A$4:B$83,2,FALSE),VLOOKUP(F60,'Time trial standards'!A$4:E$83,3,FALSE)))</f>
        <v/>
      </c>
      <c r="I60" s="11" t="str">
        <f t="shared" si="4"/>
        <v/>
      </c>
      <c r="J60" s="11" t="str">
        <f t="shared" si="5"/>
        <v/>
      </c>
      <c r="K60" s="15" t="str">
        <f t="shared" si="6"/>
        <v/>
      </c>
      <c r="L60" s="5" t="str">
        <f t="shared" si="7"/>
        <v/>
      </c>
    </row>
    <row r="61" spans="1:12" x14ac:dyDescent="0.15">
      <c r="A61" s="6" t="str">
        <f>IF(ISNUMBER('Race 2'!A67),'Race 2'!A67,"")</f>
        <v/>
      </c>
      <c r="B61" s="8" t="str">
        <f>IF(ISNUMBER('Race 2'!A67),'Race 2'!B67,"")</f>
        <v/>
      </c>
      <c r="C61" s="5" t="str">
        <f>IF(ISNUMBER('Race 2'!A67),'Race 2'!C67&amp;" "&amp;'Race 2'!D67,"")</f>
        <v/>
      </c>
      <c r="D61" s="5" t="str">
        <f>IF(ISNUMBER('Race 2'!A67),'Race 2'!G67,"")</f>
        <v/>
      </c>
      <c r="E61" s="5" t="str">
        <f>IF(ISNUMBER('Race 2'!A67),'Race 2'!I67,"")</f>
        <v/>
      </c>
      <c r="F61" s="5" t="str">
        <f>IF(ISNUMBER('Race 2'!A67),'Race 2'!H67,"")</f>
        <v/>
      </c>
      <c r="G61" s="9" t="str">
        <f>IF(ISNUMBER('Race 2'!A67),'Race 2'!O67/60,"")</f>
        <v/>
      </c>
      <c r="H61" s="14" t="str">
        <f>IF(A61="","",IF(E61="Men",VLOOKUP(F61,'Time trial standards'!A$4:B$83,2,FALSE),VLOOKUP(F61,'Time trial standards'!A$4:E$83,3,FALSE)))</f>
        <v/>
      </c>
      <c r="I61" s="11" t="str">
        <f t="shared" si="4"/>
        <v/>
      </c>
      <c r="J61" s="11" t="str">
        <f t="shared" si="5"/>
        <v/>
      </c>
      <c r="K61" s="15" t="str">
        <f t="shared" si="6"/>
        <v/>
      </c>
      <c r="L61" s="5" t="str">
        <f t="shared" si="7"/>
        <v/>
      </c>
    </row>
    <row r="62" spans="1:12" x14ac:dyDescent="0.15">
      <c r="A62" s="6" t="str">
        <f>IF(ISNUMBER('Race 2'!A68),'Race 2'!A68,"")</f>
        <v/>
      </c>
      <c r="B62" s="8" t="str">
        <f>IF(ISNUMBER('Race 2'!A68),'Race 2'!B68,"")</f>
        <v/>
      </c>
      <c r="C62" s="5" t="str">
        <f>IF(ISNUMBER('Race 2'!A68),'Race 2'!C68&amp;" "&amp;'Race 2'!D68,"")</f>
        <v/>
      </c>
      <c r="D62" s="5" t="str">
        <f>IF(ISNUMBER('Race 2'!A68),'Race 2'!G68,"")</f>
        <v/>
      </c>
      <c r="E62" s="5" t="str">
        <f>IF(ISNUMBER('Race 2'!A68),'Race 2'!I68,"")</f>
        <v/>
      </c>
      <c r="F62" s="5" t="str">
        <f>IF(ISNUMBER('Race 2'!A68),'Race 2'!H68,"")</f>
        <v/>
      </c>
      <c r="G62" s="9" t="str">
        <f>IF(ISNUMBER('Race 2'!A68),'Race 2'!O68/60,"")</f>
        <v/>
      </c>
      <c r="H62" s="14" t="str">
        <f>IF(A62="","",IF(E62="Men",VLOOKUP(F62,'Time trial standards'!A$4:B$83,2,FALSE),VLOOKUP(F62,'Time trial standards'!A$4:E$83,3,FALSE)))</f>
        <v/>
      </c>
      <c r="I62" s="11" t="str">
        <f t="shared" si="4"/>
        <v/>
      </c>
      <c r="J62" s="11" t="str">
        <f t="shared" si="5"/>
        <v/>
      </c>
      <c r="K62" s="15" t="str">
        <f t="shared" si="6"/>
        <v/>
      </c>
      <c r="L62" s="5" t="str">
        <f t="shared" si="7"/>
        <v/>
      </c>
    </row>
    <row r="63" spans="1:12" x14ac:dyDescent="0.15">
      <c r="A63" s="6" t="str">
        <f>IF(ISNUMBER('Race 2'!A69),'Race 2'!A69,"")</f>
        <v/>
      </c>
      <c r="B63" s="8" t="str">
        <f>IF(ISNUMBER('Race 2'!A69),'Race 2'!B69,"")</f>
        <v/>
      </c>
      <c r="C63" s="5" t="str">
        <f>IF(ISNUMBER('Race 2'!A69),'Race 2'!C69&amp;" "&amp;'Race 2'!D69,"")</f>
        <v/>
      </c>
      <c r="D63" s="5" t="str">
        <f>IF(ISNUMBER('Race 2'!A69),'Race 2'!G69,"")</f>
        <v/>
      </c>
      <c r="E63" s="5" t="str">
        <f>IF(ISNUMBER('Race 2'!A69),'Race 2'!I69,"")</f>
        <v/>
      </c>
      <c r="F63" s="5" t="str">
        <f>IF(ISNUMBER('Race 2'!A69),'Race 2'!H69,"")</f>
        <v/>
      </c>
      <c r="G63" s="9" t="str">
        <f>IF(ISNUMBER('Race 2'!A69),'Race 2'!O69/60,"")</f>
        <v/>
      </c>
      <c r="H63" s="14" t="str">
        <f>IF(A63="","",IF(E63="Men",VLOOKUP(F63,'Time trial standards'!A$4:B$83,2,FALSE),VLOOKUP(F63,'Time trial standards'!A$4:E$83,3,FALSE)))</f>
        <v/>
      </c>
      <c r="I63" s="11" t="str">
        <f t="shared" si="4"/>
        <v/>
      </c>
      <c r="J63" s="11" t="str">
        <f t="shared" si="5"/>
        <v/>
      </c>
      <c r="K63" s="15" t="str">
        <f t="shared" si="6"/>
        <v/>
      </c>
      <c r="L63" s="5" t="str">
        <f t="shared" si="7"/>
        <v/>
      </c>
    </row>
    <row r="64" spans="1:12" x14ac:dyDescent="0.15">
      <c r="A64" s="6" t="str">
        <f>IF(ISNUMBER('Race 2'!A70),'Race 2'!A70,"")</f>
        <v/>
      </c>
      <c r="B64" s="8" t="str">
        <f>IF(ISNUMBER('Race 2'!A70),'Race 2'!B70,"")</f>
        <v/>
      </c>
      <c r="C64" s="5" t="str">
        <f>IF(ISNUMBER('Race 2'!A70),'Race 2'!C70&amp;" "&amp;'Race 2'!D70,"")</f>
        <v/>
      </c>
      <c r="D64" s="5" t="str">
        <f>IF(ISNUMBER('Race 2'!A70),'Race 2'!G70,"")</f>
        <v/>
      </c>
      <c r="E64" s="5" t="str">
        <f>IF(ISNUMBER('Race 2'!A70),'Race 2'!I70,"")</f>
        <v/>
      </c>
      <c r="F64" s="5" t="str">
        <f>IF(ISNUMBER('Race 2'!A70),'Race 2'!H70,"")</f>
        <v/>
      </c>
      <c r="G64" s="9" t="str">
        <f>IF(ISNUMBER('Race 2'!A70),'Race 2'!O70/60,"")</f>
        <v/>
      </c>
      <c r="H64" s="14" t="str">
        <f>IF(A64="","",IF(E64="Men",VLOOKUP(F64,'Time trial standards'!A$4:B$83,2,FALSE),VLOOKUP(F64,'Time trial standards'!A$4:E$83,3,FALSE)))</f>
        <v/>
      </c>
      <c r="I64" s="11" t="str">
        <f t="shared" si="4"/>
        <v/>
      </c>
      <c r="J64" s="11" t="str">
        <f t="shared" si="5"/>
        <v/>
      </c>
      <c r="K64" s="15" t="str">
        <f t="shared" si="6"/>
        <v/>
      </c>
      <c r="L64" s="5" t="str">
        <f t="shared" si="7"/>
        <v/>
      </c>
    </row>
    <row r="65" spans="1:12" x14ac:dyDescent="0.15">
      <c r="A65" s="6" t="str">
        <f>IF(ISNUMBER('Race 2'!A71),'Race 2'!A71,"")</f>
        <v/>
      </c>
      <c r="B65" s="8" t="str">
        <f>IF(ISNUMBER('Race 2'!A71),'Race 2'!B71,"")</f>
        <v/>
      </c>
      <c r="C65" s="5" t="str">
        <f>IF(ISNUMBER('Race 2'!A71),'Race 2'!C71&amp;" "&amp;'Race 2'!D71,"")</f>
        <v/>
      </c>
      <c r="D65" s="5" t="str">
        <f>IF(ISNUMBER('Race 2'!A71),'Race 2'!G71,"")</f>
        <v/>
      </c>
      <c r="E65" s="5" t="str">
        <f>IF(ISNUMBER('Race 2'!A71),'Race 2'!I71,"")</f>
        <v/>
      </c>
      <c r="F65" s="5" t="str">
        <f>IF(ISNUMBER('Race 2'!A71),'Race 2'!H71,"")</f>
        <v/>
      </c>
      <c r="G65" s="9" t="str">
        <f>IF(ISNUMBER('Race 2'!A71),'Race 2'!O71/60,"")</f>
        <v/>
      </c>
      <c r="H65" s="14" t="str">
        <f>IF(A65="","",IF(E65="Men",VLOOKUP(F65,'Time trial standards'!A$4:B$83,2,FALSE),VLOOKUP(F65,'Time trial standards'!A$4:E$83,3,FALSE)))</f>
        <v/>
      </c>
      <c r="I65" s="11" t="str">
        <f t="shared" si="4"/>
        <v/>
      </c>
      <c r="J65" s="11" t="str">
        <f t="shared" si="5"/>
        <v/>
      </c>
      <c r="K65" s="15" t="str">
        <f t="shared" si="6"/>
        <v/>
      </c>
      <c r="L65" s="5" t="str">
        <f t="shared" si="7"/>
        <v/>
      </c>
    </row>
    <row r="66" spans="1:12" x14ac:dyDescent="0.15">
      <c r="A66" s="6" t="str">
        <f>IF(ISNUMBER('Race 2'!A72),'Race 2'!A72,"")</f>
        <v/>
      </c>
      <c r="B66" s="8" t="str">
        <f>IF(ISNUMBER('Race 2'!A72),'Race 2'!B72,"")</f>
        <v/>
      </c>
      <c r="C66" s="5" t="str">
        <f>IF(ISNUMBER('Race 2'!A72),'Race 2'!C72&amp;" "&amp;'Race 2'!D72,"")</f>
        <v/>
      </c>
      <c r="D66" s="5" t="str">
        <f>IF(ISNUMBER('Race 2'!A72),'Race 2'!G72,"")</f>
        <v/>
      </c>
      <c r="E66" s="5" t="str">
        <f>IF(ISNUMBER('Race 2'!A72),'Race 2'!I72,"")</f>
        <v/>
      </c>
      <c r="F66" s="5" t="str">
        <f>IF(ISNUMBER('Race 2'!A72),'Race 2'!H72,"")</f>
        <v/>
      </c>
      <c r="G66" s="9" t="str">
        <f>IF(ISNUMBER('Race 2'!A72),'Race 2'!O72/60,"")</f>
        <v/>
      </c>
      <c r="H66" s="14" t="str">
        <f>IF(A66="","",IF(E66="Men",VLOOKUP(F66,'Time trial standards'!A$4:B$83,2,FALSE),VLOOKUP(F66,'Time trial standards'!A$4:E$83,3,FALSE)))</f>
        <v/>
      </c>
      <c r="I66" s="11" t="str">
        <f t="shared" si="4"/>
        <v/>
      </c>
      <c r="J66" s="11" t="str">
        <f t="shared" si="5"/>
        <v/>
      </c>
      <c r="K66" s="15" t="str">
        <f t="shared" si="6"/>
        <v/>
      </c>
      <c r="L66" s="5" t="str">
        <f t="shared" si="7"/>
        <v/>
      </c>
    </row>
    <row r="67" spans="1:12" x14ac:dyDescent="0.15">
      <c r="A67" s="6" t="str">
        <f>IF(ISNUMBER('Race 2'!A73),'Race 2'!A73,"")</f>
        <v/>
      </c>
      <c r="B67" s="8" t="str">
        <f>IF(ISNUMBER('Race 2'!A73),'Race 2'!B73,"")</f>
        <v/>
      </c>
      <c r="C67" s="5" t="str">
        <f>IF(ISNUMBER('Race 2'!A73),'Race 2'!C73&amp;" "&amp;'Race 2'!D73,"")</f>
        <v/>
      </c>
      <c r="D67" s="5" t="str">
        <f>IF(ISNUMBER('Race 2'!A73),'Race 2'!G73,"")</f>
        <v/>
      </c>
      <c r="E67" s="5" t="str">
        <f>IF(ISNUMBER('Race 2'!A73),'Race 2'!I73,"")</f>
        <v/>
      </c>
      <c r="F67" s="5" t="str">
        <f>IF(ISNUMBER('Race 2'!A73),'Race 2'!H73,"")</f>
        <v/>
      </c>
      <c r="G67" s="9" t="str">
        <f>IF(ISNUMBER('Race 2'!A73),'Race 2'!O73/60,"")</f>
        <v/>
      </c>
      <c r="H67" s="14" t="str">
        <f>IF(A67="","",IF(E67="Men",VLOOKUP(F67,'Time trial standards'!A$4:B$83,2,FALSE),VLOOKUP(F67,'Time trial standards'!A$4:E$83,3,FALSE)))</f>
        <v/>
      </c>
      <c r="I67" s="11" t="str">
        <f t="shared" si="4"/>
        <v/>
      </c>
      <c r="J67" s="11" t="str">
        <f t="shared" si="5"/>
        <v/>
      </c>
      <c r="K67" s="15" t="str">
        <f t="shared" si="6"/>
        <v/>
      </c>
      <c r="L67" s="5" t="str">
        <f t="shared" si="7"/>
        <v/>
      </c>
    </row>
    <row r="68" spans="1:12" x14ac:dyDescent="0.15">
      <c r="A68" s="6" t="str">
        <f>IF(ISNUMBER('Race 2'!A74),'Race 2'!A74,"")</f>
        <v/>
      </c>
      <c r="B68" s="8" t="str">
        <f>IF(ISNUMBER('Race 2'!A74),'Race 2'!B74,"")</f>
        <v/>
      </c>
      <c r="C68" s="5" t="str">
        <f>IF(ISNUMBER('Race 2'!A74),'Race 2'!C74&amp;" "&amp;'Race 2'!D74,"")</f>
        <v/>
      </c>
      <c r="D68" s="5" t="str">
        <f>IF(ISNUMBER('Race 2'!A74),'Race 2'!G74,"")</f>
        <v/>
      </c>
      <c r="E68" s="5" t="str">
        <f>IF(ISNUMBER('Race 2'!A74),'Race 2'!I74,"")</f>
        <v/>
      </c>
      <c r="F68" s="5" t="str">
        <f>IF(ISNUMBER('Race 2'!A74),'Race 2'!H74,"")</f>
        <v/>
      </c>
      <c r="G68" s="9" t="str">
        <f>IF(ISNUMBER('Race 2'!A74),'Race 2'!O74/60,"")</f>
        <v/>
      </c>
      <c r="H68" s="14" t="str">
        <f>IF(A68="","",IF(E68="Men",VLOOKUP(F68,'Time trial standards'!A$4:B$83,2,FALSE),VLOOKUP(F68,'Time trial standards'!A$4:E$83,3,FALSE)))</f>
        <v/>
      </c>
      <c r="I68" s="11" t="str">
        <f t="shared" si="4"/>
        <v/>
      </c>
      <c r="J68" s="11" t="str">
        <f t="shared" si="5"/>
        <v/>
      </c>
      <c r="K68" s="15" t="str">
        <f t="shared" si="6"/>
        <v/>
      </c>
      <c r="L68" s="5" t="str">
        <f t="shared" si="7"/>
        <v/>
      </c>
    </row>
    <row r="69" spans="1:12" x14ac:dyDescent="0.15">
      <c r="A69" s="6" t="str">
        <f>IF(ISNUMBER('Race 2'!A75),'Race 2'!A75,"")</f>
        <v/>
      </c>
      <c r="B69" s="8" t="str">
        <f>IF(ISNUMBER('Race 2'!A75),'Race 2'!B75,"")</f>
        <v/>
      </c>
      <c r="C69" s="5" t="str">
        <f>IF(ISNUMBER('Race 2'!A75),'Race 2'!C75&amp;" "&amp;'Race 2'!D75,"")</f>
        <v/>
      </c>
      <c r="D69" s="5" t="str">
        <f>IF(ISNUMBER('Race 2'!A75),'Race 2'!G75,"")</f>
        <v/>
      </c>
      <c r="E69" s="5" t="str">
        <f>IF(ISNUMBER('Race 2'!A75),'Race 2'!I75,"")</f>
        <v/>
      </c>
      <c r="F69" s="5" t="str">
        <f>IF(ISNUMBER('Race 2'!A75),'Race 2'!H75,"")</f>
        <v/>
      </c>
      <c r="G69" s="9" t="str">
        <f>IF(ISNUMBER('Race 2'!A75),'Race 2'!O75/60,"")</f>
        <v/>
      </c>
      <c r="H69" s="14" t="str">
        <f>IF(A69="","",IF(E69="Men",VLOOKUP(F69,'Time trial standards'!A$4:B$83,2,FALSE),VLOOKUP(F69,'Time trial standards'!A$4:E$83,3,FALSE)))</f>
        <v/>
      </c>
      <c r="I69" s="11" t="str">
        <f t="shared" si="4"/>
        <v/>
      </c>
      <c r="J69" s="11" t="str">
        <f t="shared" si="5"/>
        <v/>
      </c>
      <c r="K69" s="15" t="str">
        <f t="shared" si="6"/>
        <v/>
      </c>
      <c r="L69" s="5" t="str">
        <f t="shared" si="7"/>
        <v/>
      </c>
    </row>
    <row r="70" spans="1:12" x14ac:dyDescent="0.15">
      <c r="A70" s="6" t="str">
        <f>IF(ISNUMBER('Race 2'!A76),'Race 2'!A76,"")</f>
        <v/>
      </c>
      <c r="B70" s="8" t="str">
        <f>IF(ISNUMBER('Race 2'!A76),'Race 2'!B76,"")</f>
        <v/>
      </c>
      <c r="C70" s="5" t="str">
        <f>IF(ISNUMBER('Race 2'!A76),'Race 2'!C76&amp;" "&amp;'Race 2'!D76,"")</f>
        <v/>
      </c>
      <c r="D70" s="5" t="str">
        <f>IF(ISNUMBER('Race 2'!A76),'Race 2'!G76,"")</f>
        <v/>
      </c>
      <c r="E70" s="5" t="str">
        <f>IF(ISNUMBER('Race 2'!A76),'Race 2'!I76,"")</f>
        <v/>
      </c>
      <c r="F70" s="5" t="str">
        <f>IF(ISNUMBER('Race 2'!A76),'Race 2'!H76,"")</f>
        <v/>
      </c>
      <c r="G70" s="9" t="str">
        <f>IF(ISNUMBER('Race 2'!A76),'Race 2'!O76/60,"")</f>
        <v/>
      </c>
      <c r="H70" s="14" t="str">
        <f>IF(A70="","",IF(E70="Men",VLOOKUP(F70,'Time trial standards'!A$4:B$83,2,FALSE),VLOOKUP(F70,'Time trial standards'!A$4:E$83,3,FALSE)))</f>
        <v/>
      </c>
      <c r="I70" s="11" t="str">
        <f t="shared" si="4"/>
        <v/>
      </c>
      <c r="J70" s="11" t="str">
        <f t="shared" si="5"/>
        <v/>
      </c>
      <c r="K70" s="15" t="str">
        <f t="shared" si="6"/>
        <v/>
      </c>
      <c r="L70" s="5" t="str">
        <f t="shared" si="7"/>
        <v/>
      </c>
    </row>
    <row r="71" spans="1:12" x14ac:dyDescent="0.15">
      <c r="A71" s="6" t="str">
        <f>IF(ISNUMBER('Race 2'!A77),'Race 2'!A77,"")</f>
        <v/>
      </c>
      <c r="B71" s="8" t="str">
        <f>IF(ISNUMBER('Race 2'!A77),'Race 2'!B77,"")</f>
        <v/>
      </c>
      <c r="C71" s="5" t="str">
        <f>IF(ISNUMBER('Race 2'!A77),'Race 2'!C77&amp;" "&amp;'Race 2'!D77,"")</f>
        <v/>
      </c>
      <c r="D71" s="5" t="str">
        <f>IF(ISNUMBER('Race 2'!A77),'Race 2'!G77,"")</f>
        <v/>
      </c>
      <c r="E71" s="5" t="str">
        <f>IF(ISNUMBER('Race 2'!A77),'Race 2'!I77,"")</f>
        <v/>
      </c>
      <c r="F71" s="5" t="str">
        <f>IF(ISNUMBER('Race 2'!A77),'Race 2'!H77,"")</f>
        <v/>
      </c>
      <c r="G71" s="9" t="str">
        <f>IF(ISNUMBER('Race 2'!A77),'Race 2'!O77/60,"")</f>
        <v/>
      </c>
      <c r="H71" s="14" t="str">
        <f>IF(A71="","",IF(E71="Men",VLOOKUP(F71,'Time trial standards'!A$4:B$83,2,FALSE),VLOOKUP(F71,'Time trial standards'!A$4:E$83,3,FALSE)))</f>
        <v/>
      </c>
      <c r="I71" s="11" t="str">
        <f t="shared" si="4"/>
        <v/>
      </c>
      <c r="J71" s="11" t="str">
        <f t="shared" si="5"/>
        <v/>
      </c>
      <c r="K71" s="15" t="str">
        <f t="shared" si="6"/>
        <v/>
      </c>
      <c r="L71" s="5" t="str">
        <f t="shared" si="7"/>
        <v/>
      </c>
    </row>
    <row r="72" spans="1:12" x14ac:dyDescent="0.15">
      <c r="A72" s="6" t="str">
        <f>IF(ISNUMBER('Race 2'!A78),'Race 2'!A78,"")</f>
        <v/>
      </c>
      <c r="B72" s="8" t="str">
        <f>IF(ISNUMBER('Race 2'!A78),'Race 2'!B78,"")</f>
        <v/>
      </c>
      <c r="C72" s="5" t="str">
        <f>IF(ISNUMBER('Race 2'!A78),'Race 2'!C78&amp;" "&amp;'Race 2'!D78,"")</f>
        <v/>
      </c>
      <c r="D72" s="5" t="str">
        <f>IF(ISNUMBER('Race 2'!A78),'Race 2'!G78,"")</f>
        <v/>
      </c>
      <c r="E72" s="5" t="str">
        <f>IF(ISNUMBER('Race 2'!A78),'Race 2'!I78,"")</f>
        <v/>
      </c>
      <c r="F72" s="5" t="str">
        <f>IF(ISNUMBER('Race 2'!A78),'Race 2'!H78,"")</f>
        <v/>
      </c>
      <c r="G72" s="9" t="str">
        <f>IF(ISNUMBER('Race 2'!A78),'Race 2'!O78/60,"")</f>
        <v/>
      </c>
      <c r="H72" s="14" t="str">
        <f>IF(A72="","",IF(E72="Men",VLOOKUP(F72,'Time trial standards'!A$4:B$83,2,FALSE),VLOOKUP(F72,'Time trial standards'!A$4:E$83,3,FALSE)))</f>
        <v/>
      </c>
      <c r="I72" s="11" t="str">
        <f t="shared" si="4"/>
        <v/>
      </c>
      <c r="J72" s="11" t="str">
        <f t="shared" si="5"/>
        <v/>
      </c>
      <c r="K72" s="15" t="str">
        <f t="shared" si="6"/>
        <v/>
      </c>
      <c r="L72" s="5" t="str">
        <f t="shared" si="7"/>
        <v/>
      </c>
    </row>
    <row r="73" spans="1:12" x14ac:dyDescent="0.15">
      <c r="A73" s="6" t="str">
        <f>IF(ISNUMBER('Race 2'!A79),'Race 2'!A79,"")</f>
        <v/>
      </c>
      <c r="B73" s="8" t="str">
        <f>IF(ISNUMBER('Race 2'!A79),'Race 2'!B79,"")</f>
        <v/>
      </c>
      <c r="C73" s="5" t="str">
        <f>IF(ISNUMBER('Race 2'!A79),'Race 2'!C79&amp;" "&amp;'Race 2'!D79,"")</f>
        <v/>
      </c>
      <c r="D73" s="5" t="str">
        <f>IF(ISNUMBER('Race 2'!A79),'Race 2'!G79,"")</f>
        <v/>
      </c>
      <c r="E73" s="5" t="str">
        <f>IF(ISNUMBER('Race 2'!A79),'Race 2'!I79,"")</f>
        <v/>
      </c>
      <c r="F73" s="5" t="str">
        <f>IF(ISNUMBER('Race 2'!A79),'Race 2'!H79,"")</f>
        <v/>
      </c>
      <c r="G73" s="9" t="str">
        <f>IF(ISNUMBER('Race 2'!A79),'Race 2'!O79/60,"")</f>
        <v/>
      </c>
      <c r="H73" s="14" t="str">
        <f>IF(A73="","",IF(E73="Men",VLOOKUP(F73,'Time trial standards'!A$4:B$83,2,FALSE),VLOOKUP(F73,'Time trial standards'!A$4:E$83,3,FALSE)))</f>
        <v/>
      </c>
      <c r="I73" s="11" t="str">
        <f t="shared" si="4"/>
        <v/>
      </c>
      <c r="J73" s="11" t="str">
        <f t="shared" si="5"/>
        <v/>
      </c>
      <c r="K73" s="15" t="str">
        <f t="shared" si="6"/>
        <v/>
      </c>
      <c r="L73" s="5" t="str">
        <f t="shared" si="7"/>
        <v/>
      </c>
    </row>
    <row r="74" spans="1:12" x14ac:dyDescent="0.15">
      <c r="A74" s="6" t="str">
        <f>IF(ISNUMBER('Race 2'!A80),'Race 2'!A80,"")</f>
        <v/>
      </c>
      <c r="B74" s="8" t="str">
        <f>IF(ISNUMBER('Race 2'!A80),'Race 2'!B80,"")</f>
        <v/>
      </c>
      <c r="C74" s="5" t="str">
        <f>IF(ISNUMBER('Race 2'!A80),'Race 2'!C80&amp;" "&amp;'Race 2'!D80,"")</f>
        <v/>
      </c>
      <c r="D74" s="5" t="str">
        <f>IF(ISNUMBER('Race 2'!A80),'Race 2'!G80,"")</f>
        <v/>
      </c>
      <c r="E74" s="5" t="str">
        <f>IF(ISNUMBER('Race 2'!A80),'Race 2'!I80,"")</f>
        <v/>
      </c>
      <c r="F74" s="5" t="str">
        <f>IF(ISNUMBER('Race 2'!A80),'Race 2'!H80,"")</f>
        <v/>
      </c>
      <c r="G74" s="9" t="str">
        <f>IF(ISNUMBER('Race 2'!A80),'Race 2'!O80/60,"")</f>
        <v/>
      </c>
      <c r="H74" s="14" t="str">
        <f>IF(A74="","",IF(E74="Men",VLOOKUP(F74,'Time trial standards'!A$4:B$83,2,FALSE),VLOOKUP(F74,'Time trial standards'!A$4:E$83,3,FALSE)))</f>
        <v/>
      </c>
      <c r="I74" s="11" t="str">
        <f t="shared" si="4"/>
        <v/>
      </c>
      <c r="J74" s="11" t="str">
        <f t="shared" si="5"/>
        <v/>
      </c>
      <c r="K74" s="15" t="str">
        <f t="shared" si="6"/>
        <v/>
      </c>
      <c r="L74" s="5" t="str">
        <f t="shared" si="7"/>
        <v/>
      </c>
    </row>
    <row r="75" spans="1:12" x14ac:dyDescent="0.15">
      <c r="A75" s="6" t="str">
        <f>IF(ISNUMBER('Race 2'!A81),'Race 2'!A81,"")</f>
        <v/>
      </c>
      <c r="B75" s="8" t="str">
        <f>IF(ISNUMBER('Race 2'!A81),'Race 2'!B81,"")</f>
        <v/>
      </c>
      <c r="C75" s="5" t="str">
        <f>IF(ISNUMBER('Race 2'!A81),'Race 2'!C81&amp;" "&amp;'Race 2'!D81,"")</f>
        <v/>
      </c>
      <c r="D75" s="5" t="str">
        <f>IF(ISNUMBER('Race 2'!A81),'Race 2'!G81,"")</f>
        <v/>
      </c>
      <c r="E75" s="5" t="str">
        <f>IF(ISNUMBER('Race 2'!A81),'Race 2'!I81,"")</f>
        <v/>
      </c>
      <c r="F75" s="5" t="str">
        <f>IF(ISNUMBER('Race 2'!A81),'Race 2'!H81,"")</f>
        <v/>
      </c>
      <c r="G75" s="9" t="str">
        <f>IF(ISNUMBER('Race 2'!A81),'Race 2'!O81/60,"")</f>
        <v/>
      </c>
      <c r="H75" s="14" t="str">
        <f>IF(A75="","",IF(E75="Men",VLOOKUP(F75,'Time trial standards'!A$4:B$83,2,FALSE),VLOOKUP(F75,'Time trial standards'!A$4:E$83,3,FALSE)))</f>
        <v/>
      </c>
      <c r="I75" s="11" t="str">
        <f t="shared" si="4"/>
        <v/>
      </c>
      <c r="J75" s="11" t="str">
        <f t="shared" si="5"/>
        <v/>
      </c>
      <c r="K75" s="15" t="str">
        <f t="shared" si="6"/>
        <v/>
      </c>
      <c r="L75" s="5" t="str">
        <f t="shared" si="7"/>
        <v/>
      </c>
    </row>
    <row r="76" spans="1:12" x14ac:dyDescent="0.15">
      <c r="A76" s="6" t="str">
        <f>IF(ISNUMBER('Race 2'!A82),'Race 2'!A82,"")</f>
        <v/>
      </c>
      <c r="B76" s="8" t="str">
        <f>IF(ISNUMBER('Race 2'!A82),'Race 2'!B82,"")</f>
        <v/>
      </c>
      <c r="C76" s="5" t="str">
        <f>IF(ISNUMBER('Race 2'!A82),'Race 2'!C82&amp;" "&amp;'Race 2'!D82,"")</f>
        <v/>
      </c>
      <c r="D76" s="5" t="str">
        <f>IF(ISNUMBER('Race 2'!A82),'Race 2'!G82,"")</f>
        <v/>
      </c>
      <c r="E76" s="5" t="str">
        <f>IF(ISNUMBER('Race 2'!A82),'Race 2'!I82,"")</f>
        <v/>
      </c>
      <c r="F76" s="5" t="str">
        <f>IF(ISNUMBER('Race 2'!A82),'Race 2'!H82,"")</f>
        <v/>
      </c>
      <c r="G76" s="9" t="str">
        <f>IF(ISNUMBER('Race 2'!A82),'Race 2'!O82/60,"")</f>
        <v/>
      </c>
      <c r="H76" s="14" t="str">
        <f>IF(A76="","",IF(E76="Men",VLOOKUP(F76,'Time trial standards'!A$4:B$83,2,FALSE),VLOOKUP(F76,'Time trial standards'!A$4:E$83,3,FALSE)))</f>
        <v/>
      </c>
      <c r="I76" s="11" t="str">
        <f t="shared" si="4"/>
        <v/>
      </c>
      <c r="J76" s="11" t="str">
        <f t="shared" si="5"/>
        <v/>
      </c>
      <c r="K76" s="15" t="str">
        <f t="shared" si="6"/>
        <v/>
      </c>
      <c r="L76" s="5" t="str">
        <f t="shared" si="7"/>
        <v/>
      </c>
    </row>
    <row r="77" spans="1:12" x14ac:dyDescent="0.15">
      <c r="A77" s="6" t="str">
        <f>IF(ISNUMBER('Race 2'!A83),'Race 2'!A83,"")</f>
        <v/>
      </c>
      <c r="B77" s="8" t="str">
        <f>IF(ISNUMBER('Race 2'!A83),'Race 2'!B83,"")</f>
        <v/>
      </c>
      <c r="C77" s="5" t="str">
        <f>IF(ISNUMBER('Race 2'!A83),'Race 2'!C83&amp;" "&amp;'Race 2'!D83,"")</f>
        <v/>
      </c>
      <c r="D77" s="5" t="str">
        <f>IF(ISNUMBER('Race 2'!A83),'Race 2'!G83,"")</f>
        <v/>
      </c>
      <c r="E77" s="5" t="str">
        <f>IF(ISNUMBER('Race 2'!A83),'Race 2'!I83,"")</f>
        <v/>
      </c>
      <c r="F77" s="5" t="str">
        <f>IF(ISNUMBER('Race 2'!A83),'Race 2'!H83,"")</f>
        <v/>
      </c>
      <c r="G77" s="9" t="str">
        <f>IF(ISNUMBER('Race 2'!A83),'Race 2'!O83/60,"")</f>
        <v/>
      </c>
      <c r="H77" s="14" t="str">
        <f>IF(A77="","",IF(E77="Men",VLOOKUP(F77,'Time trial standards'!A$4:B$83,2,FALSE),VLOOKUP(F77,'Time trial standards'!A$4:E$83,3,FALSE)))</f>
        <v/>
      </c>
      <c r="I77" s="11" t="str">
        <f t="shared" si="4"/>
        <v/>
      </c>
      <c r="J77" s="11" t="str">
        <f t="shared" si="5"/>
        <v/>
      </c>
      <c r="K77" s="15" t="str">
        <f t="shared" si="6"/>
        <v/>
      </c>
      <c r="L77" s="5" t="str">
        <f t="shared" si="7"/>
        <v/>
      </c>
    </row>
    <row r="78" spans="1:12" x14ac:dyDescent="0.15">
      <c r="A78" s="6" t="str">
        <f>IF(ISNUMBER('Race 2'!A84),'Race 2'!A84,"")</f>
        <v/>
      </c>
      <c r="B78" s="8" t="str">
        <f>IF(ISNUMBER('Race 2'!A84),'Race 2'!B84,"")</f>
        <v/>
      </c>
      <c r="C78" s="5" t="str">
        <f>IF(ISNUMBER('Race 2'!A84),'Race 2'!C84&amp;" "&amp;'Race 2'!D84,"")</f>
        <v/>
      </c>
      <c r="D78" s="5" t="str">
        <f>IF(ISNUMBER('Race 2'!A84),'Race 2'!G84,"")</f>
        <v/>
      </c>
      <c r="E78" s="5" t="str">
        <f>IF(ISNUMBER('Race 2'!A84),'Race 2'!I84,"")</f>
        <v/>
      </c>
      <c r="F78" s="5" t="str">
        <f>IF(ISNUMBER('Race 2'!A84),'Race 2'!H84,"")</f>
        <v/>
      </c>
      <c r="G78" s="9" t="str">
        <f>IF(ISNUMBER('Race 2'!A84),'Race 2'!O84/60,"")</f>
        <v/>
      </c>
      <c r="H78" s="14" t="str">
        <f>IF(A78="","",IF(E78="Men",VLOOKUP(F78,'Time trial standards'!A$4:B$83,2,FALSE),VLOOKUP(F78,'Time trial standards'!A$4:E$83,3,FALSE)))</f>
        <v/>
      </c>
      <c r="I78" s="11" t="str">
        <f t="shared" si="4"/>
        <v/>
      </c>
      <c r="J78" s="11" t="str">
        <f t="shared" si="5"/>
        <v/>
      </c>
      <c r="K78" s="15" t="str">
        <f t="shared" si="6"/>
        <v/>
      </c>
      <c r="L78" s="5" t="str">
        <f t="shared" si="7"/>
        <v/>
      </c>
    </row>
    <row r="79" spans="1:12" x14ac:dyDescent="0.15">
      <c r="A79" s="6" t="str">
        <f>IF(ISNUMBER('Race 2'!A85),'Race 2'!A85,"")</f>
        <v/>
      </c>
      <c r="B79" s="8" t="str">
        <f>IF(ISNUMBER('Race 2'!A85),'Race 2'!B85,"")</f>
        <v/>
      </c>
      <c r="C79" s="5" t="str">
        <f>IF(ISNUMBER('Race 2'!A85),'Race 2'!C85&amp;" "&amp;'Race 2'!D85,"")</f>
        <v/>
      </c>
      <c r="D79" s="5" t="str">
        <f>IF(ISNUMBER('Race 2'!A85),'Race 2'!G85,"")</f>
        <v/>
      </c>
      <c r="E79" s="5" t="str">
        <f>IF(ISNUMBER('Race 2'!A85),'Race 2'!I85,"")</f>
        <v/>
      </c>
      <c r="F79" s="5" t="str">
        <f>IF(ISNUMBER('Race 2'!A85),'Race 2'!H85,"")</f>
        <v/>
      </c>
      <c r="G79" s="9" t="str">
        <f>IF(ISNUMBER('Race 2'!A85),'Race 2'!O85/60,"")</f>
        <v/>
      </c>
      <c r="H79" s="14" t="str">
        <f>IF(A79="","",IF(E79="Men",VLOOKUP(F79,'Time trial standards'!A$4:B$83,2,FALSE),VLOOKUP(F79,'Time trial standards'!A$4:E$83,3,FALSE)))</f>
        <v/>
      </c>
      <c r="I79" s="11" t="str">
        <f t="shared" si="4"/>
        <v/>
      </c>
      <c r="J79" s="11" t="str">
        <f t="shared" si="5"/>
        <v/>
      </c>
      <c r="K79" s="15" t="str">
        <f t="shared" si="6"/>
        <v/>
      </c>
      <c r="L79" s="5" t="str">
        <f t="shared" si="7"/>
        <v/>
      </c>
    </row>
    <row r="80" spans="1:12" x14ac:dyDescent="0.15">
      <c r="A80" s="6" t="str">
        <f>IF(ISNUMBER('Race 2'!A86),'Race 2'!A86,"")</f>
        <v/>
      </c>
      <c r="B80" s="8" t="str">
        <f>IF(ISNUMBER('Race 2'!A86),'Race 2'!B86,"")</f>
        <v/>
      </c>
      <c r="C80" s="5" t="str">
        <f>IF(ISNUMBER('Race 2'!A86),'Race 2'!C86&amp;" "&amp;'Race 2'!D86,"")</f>
        <v/>
      </c>
      <c r="D80" s="5" t="str">
        <f>IF(ISNUMBER('Race 2'!A86),'Race 2'!G86,"")</f>
        <v/>
      </c>
      <c r="E80" s="5" t="str">
        <f>IF(ISNUMBER('Race 2'!A86),'Race 2'!I86,"")</f>
        <v/>
      </c>
      <c r="F80" s="5" t="str">
        <f>IF(ISNUMBER('Race 2'!A86),'Race 2'!H86,"")</f>
        <v/>
      </c>
      <c r="G80" s="9" t="str">
        <f>IF(ISNUMBER('Race 2'!A86),'Race 2'!O86/60,"")</f>
        <v/>
      </c>
      <c r="H80" s="14" t="str">
        <f>IF(A80="","",IF(E80="Men",VLOOKUP(F80,'Time trial standards'!A$4:B$83,2,FALSE),VLOOKUP(F80,'Time trial standards'!A$4:E$83,3,FALSE)))</f>
        <v/>
      </c>
      <c r="I80" s="11" t="str">
        <f t="shared" si="4"/>
        <v/>
      </c>
      <c r="J80" s="11" t="str">
        <f t="shared" si="5"/>
        <v/>
      </c>
      <c r="K80" s="15" t="str">
        <f t="shared" si="6"/>
        <v/>
      </c>
      <c r="L80" s="5" t="str">
        <f t="shared" si="7"/>
        <v/>
      </c>
    </row>
    <row r="81" spans="1:12" x14ac:dyDescent="0.15">
      <c r="A81" s="6" t="str">
        <f>IF(ISNUMBER('Race 2'!A87),'Race 2'!A87,"")</f>
        <v/>
      </c>
      <c r="B81" s="8" t="str">
        <f>IF(ISNUMBER('Race 2'!A87),'Race 2'!B87,"")</f>
        <v/>
      </c>
      <c r="C81" s="5" t="str">
        <f>IF(ISNUMBER('Race 2'!A87),'Race 2'!C87&amp;" "&amp;'Race 2'!D87,"")</f>
        <v/>
      </c>
      <c r="D81" s="5" t="str">
        <f>IF(ISNUMBER('Race 2'!A87),'Race 2'!G87,"")</f>
        <v/>
      </c>
      <c r="E81" s="5" t="str">
        <f>IF(ISNUMBER('Race 2'!A87),'Race 2'!I87,"")</f>
        <v/>
      </c>
      <c r="F81" s="5" t="str">
        <f>IF(ISNUMBER('Race 2'!A87),'Race 2'!H87,"")</f>
        <v/>
      </c>
      <c r="G81" s="9" t="str">
        <f>IF(ISNUMBER('Race 2'!A87),'Race 2'!O87/60,"")</f>
        <v/>
      </c>
      <c r="H81" s="14" t="str">
        <f>IF(A81="","",IF(E81="Men",VLOOKUP(F81,'Time trial standards'!A$4:B$83,2,FALSE),VLOOKUP(F81,'Time trial standards'!A$4:E$83,3,FALSE)))</f>
        <v/>
      </c>
      <c r="I81" s="11" t="str">
        <f t="shared" si="4"/>
        <v/>
      </c>
      <c r="J81" s="11" t="str">
        <f t="shared" si="5"/>
        <v/>
      </c>
      <c r="K81" s="15" t="str">
        <f t="shared" si="6"/>
        <v/>
      </c>
      <c r="L81" s="5" t="str">
        <f t="shared" si="7"/>
        <v/>
      </c>
    </row>
    <row r="82" spans="1:12" x14ac:dyDescent="0.15">
      <c r="A82" s="6" t="str">
        <f>IF(ISNUMBER('Race 2'!A88),'Race 2'!A88,"")</f>
        <v/>
      </c>
      <c r="B82" s="8" t="str">
        <f>IF(ISNUMBER('Race 2'!A88),'Race 2'!B88,"")</f>
        <v/>
      </c>
      <c r="C82" s="5" t="str">
        <f>IF(ISNUMBER('Race 2'!A88),'Race 2'!C88&amp;" "&amp;'Race 2'!D88,"")</f>
        <v/>
      </c>
      <c r="D82" s="5" t="str">
        <f>IF(ISNUMBER('Race 2'!A88),'Race 2'!G88,"")</f>
        <v/>
      </c>
      <c r="E82" s="5" t="str">
        <f>IF(ISNUMBER('Race 2'!A88),'Race 2'!I88,"")</f>
        <v/>
      </c>
      <c r="F82" s="5" t="str">
        <f>IF(ISNUMBER('Race 2'!A88),'Race 2'!H88,"")</f>
        <v/>
      </c>
      <c r="G82" s="9" t="str">
        <f>IF(ISNUMBER('Race 2'!A88),'Race 2'!O88/60,"")</f>
        <v/>
      </c>
      <c r="H82" s="14" t="str">
        <f>IF(A82="","",IF(E82="Men",VLOOKUP(F82,'Time trial standards'!A$4:B$83,2,FALSE),VLOOKUP(F82,'Time trial standards'!A$4:E$83,3,FALSE)))</f>
        <v/>
      </c>
      <c r="I82" s="11" t="str">
        <f t="shared" si="4"/>
        <v/>
      </c>
      <c r="J82" s="11" t="str">
        <f t="shared" si="5"/>
        <v/>
      </c>
      <c r="K82" s="15" t="str">
        <f t="shared" si="6"/>
        <v/>
      </c>
      <c r="L82" s="5" t="str">
        <f t="shared" si="7"/>
        <v/>
      </c>
    </row>
    <row r="83" spans="1:12" x14ac:dyDescent="0.15">
      <c r="A83" s="6" t="str">
        <f>IF(ISNUMBER('Race 2'!A89),'Race 2'!A89,"")</f>
        <v/>
      </c>
      <c r="B83" s="8" t="str">
        <f>IF(ISNUMBER('Race 2'!A89),'Race 2'!B89,"")</f>
        <v/>
      </c>
      <c r="C83" s="5" t="str">
        <f>IF(ISNUMBER('Race 2'!A89),'Race 2'!C89&amp;" "&amp;'Race 2'!D89,"")</f>
        <v/>
      </c>
      <c r="D83" s="5" t="str">
        <f>IF(ISNUMBER('Race 2'!A89),'Race 2'!G89,"")</f>
        <v/>
      </c>
      <c r="E83" s="5" t="str">
        <f>IF(ISNUMBER('Race 2'!A89),'Race 2'!I89,"")</f>
        <v/>
      </c>
      <c r="F83" s="5" t="str">
        <f>IF(ISNUMBER('Race 2'!A89),'Race 2'!H89,"")</f>
        <v/>
      </c>
      <c r="G83" s="9" t="str">
        <f>IF(ISNUMBER('Race 2'!A89),'Race 2'!O89/60,"")</f>
        <v/>
      </c>
      <c r="H83" s="14" t="str">
        <f>IF(A83="","",IF(E83="Men",VLOOKUP(F83,'Time trial standards'!A$4:B$83,2,FALSE),VLOOKUP(F83,'Time trial standards'!A$4:E$83,3,FALSE)))</f>
        <v/>
      </c>
      <c r="I83" s="11" t="str">
        <f t="shared" si="4"/>
        <v/>
      </c>
      <c r="J83" s="11" t="str">
        <f t="shared" si="5"/>
        <v/>
      </c>
      <c r="K83" s="15" t="str">
        <f t="shared" si="6"/>
        <v/>
      </c>
      <c r="L83" s="5" t="str">
        <f t="shared" si="7"/>
        <v/>
      </c>
    </row>
    <row r="84" spans="1:12" x14ac:dyDescent="0.15">
      <c r="A84" s="6" t="str">
        <f>IF(ISNUMBER('Race 2'!A90),'Race 2'!A90,"")</f>
        <v/>
      </c>
      <c r="B84" s="8" t="str">
        <f>IF(ISNUMBER('Race 2'!A90),'Race 2'!B90,"")</f>
        <v/>
      </c>
      <c r="C84" s="5" t="str">
        <f>IF(ISNUMBER('Race 2'!A90),'Race 2'!C90&amp;" "&amp;'Race 2'!D90,"")</f>
        <v/>
      </c>
      <c r="D84" s="5" t="str">
        <f>IF(ISNUMBER('Race 2'!A90),'Race 2'!G90,"")</f>
        <v/>
      </c>
      <c r="E84" s="5" t="str">
        <f>IF(ISNUMBER('Race 2'!A90),'Race 2'!I90,"")</f>
        <v/>
      </c>
      <c r="F84" s="5" t="str">
        <f>IF(ISNUMBER('Race 2'!A90),'Race 2'!H90,"")</f>
        <v/>
      </c>
      <c r="G84" s="9" t="str">
        <f>IF(ISNUMBER('Race 2'!A90),'Race 2'!O90/60,"")</f>
        <v/>
      </c>
      <c r="H84" s="14" t="str">
        <f>IF(A84="","",IF(E84="Men",VLOOKUP(F84,'Time trial standards'!A$4:B$83,2,FALSE),VLOOKUP(F84,'Time trial standards'!A$4:E$83,3,FALSE)))</f>
        <v/>
      </c>
      <c r="I84" s="11" t="str">
        <f t="shared" si="4"/>
        <v/>
      </c>
      <c r="J84" s="11" t="str">
        <f t="shared" si="5"/>
        <v/>
      </c>
      <c r="K84" s="15" t="str">
        <f t="shared" si="6"/>
        <v/>
      </c>
      <c r="L84" s="5" t="str">
        <f t="shared" si="7"/>
        <v/>
      </c>
    </row>
    <row r="85" spans="1:12" x14ac:dyDescent="0.15">
      <c r="A85" s="6" t="str">
        <f>IF(ISNUMBER('Race 2'!A91),'Race 2'!A91,"")</f>
        <v/>
      </c>
      <c r="B85" s="8" t="str">
        <f>IF(ISNUMBER('Race 2'!A91),'Race 2'!B91,"")</f>
        <v/>
      </c>
      <c r="C85" s="5" t="str">
        <f>IF(ISNUMBER('Race 2'!A91),'Race 2'!C91&amp;" "&amp;'Race 2'!D91,"")</f>
        <v/>
      </c>
      <c r="D85" s="5" t="str">
        <f>IF(ISNUMBER('Race 2'!A91),'Race 2'!G91,"")</f>
        <v/>
      </c>
      <c r="E85" s="5" t="str">
        <f>IF(ISNUMBER('Race 2'!A91),'Race 2'!I91,"")</f>
        <v/>
      </c>
      <c r="F85" s="5" t="str">
        <f>IF(ISNUMBER('Race 2'!A91),'Race 2'!H91,"")</f>
        <v/>
      </c>
      <c r="G85" s="9" t="str">
        <f>IF(ISNUMBER('Race 2'!A91),'Race 2'!O91/60,"")</f>
        <v/>
      </c>
      <c r="H85" s="14" t="str">
        <f>IF(A85="","",IF(E85="Men",VLOOKUP(F85,'Time trial standards'!A$4:B$83,2,FALSE),VLOOKUP(F85,'Time trial standards'!A$4:E$83,3,FALSE)))</f>
        <v/>
      </c>
      <c r="I85" s="11" t="str">
        <f t="shared" si="4"/>
        <v/>
      </c>
      <c r="J85" s="11" t="str">
        <f t="shared" si="5"/>
        <v/>
      </c>
      <c r="K85" s="15" t="str">
        <f t="shared" si="6"/>
        <v/>
      </c>
      <c r="L85" s="5" t="str">
        <f t="shared" si="7"/>
        <v/>
      </c>
    </row>
    <row r="86" spans="1:12" x14ac:dyDescent="0.15">
      <c r="A86" s="6" t="str">
        <f>IF(ISNUMBER('Race 2'!A92),'Race 2'!A92,"")</f>
        <v/>
      </c>
      <c r="B86" s="8" t="str">
        <f>IF(ISNUMBER('Race 2'!A92),'Race 2'!B92,"")</f>
        <v/>
      </c>
      <c r="C86" s="5" t="str">
        <f>IF(ISNUMBER('Race 2'!A92),'Race 2'!C92&amp;" "&amp;'Race 2'!D92,"")</f>
        <v/>
      </c>
      <c r="D86" s="5" t="str">
        <f>IF(ISNUMBER('Race 2'!A92),'Race 2'!G92,"")</f>
        <v/>
      </c>
      <c r="E86" s="5" t="str">
        <f>IF(ISNUMBER('Race 2'!A92),'Race 2'!I92,"")</f>
        <v/>
      </c>
      <c r="F86" s="5" t="str">
        <f>IF(ISNUMBER('Race 2'!A92),'Race 2'!H92,"")</f>
        <v/>
      </c>
      <c r="G86" s="9" t="str">
        <f>IF(ISNUMBER('Race 2'!A92),'Race 2'!O92/60,"")</f>
        <v/>
      </c>
      <c r="H86" s="14" t="str">
        <f>IF(A86="","",IF(E86="Men",VLOOKUP(F86,'Time trial standards'!A$4:B$83,2,FALSE),VLOOKUP(F86,'Time trial standards'!A$4:E$83,3,FALSE)))</f>
        <v/>
      </c>
      <c r="I86" s="11" t="str">
        <f t="shared" si="4"/>
        <v/>
      </c>
      <c r="J86" s="11" t="str">
        <f t="shared" si="5"/>
        <v/>
      </c>
      <c r="K86" s="15" t="str">
        <f t="shared" si="6"/>
        <v/>
      </c>
      <c r="L86" s="5" t="str">
        <f t="shared" si="7"/>
        <v/>
      </c>
    </row>
    <row r="87" spans="1:12" x14ac:dyDescent="0.15">
      <c r="A87" s="6" t="str">
        <f>IF(ISNUMBER('Race 2'!A93),'Race 2'!A93,"")</f>
        <v/>
      </c>
      <c r="B87" s="8" t="str">
        <f>IF(ISNUMBER('Race 2'!A93),'Race 2'!B93,"")</f>
        <v/>
      </c>
      <c r="C87" s="5" t="str">
        <f>IF(ISNUMBER('Race 2'!A93),'Race 2'!C93&amp;" "&amp;'Race 2'!D93,"")</f>
        <v/>
      </c>
      <c r="D87" s="5" t="str">
        <f>IF(ISNUMBER('Race 2'!A93),'Race 2'!G93,"")</f>
        <v/>
      </c>
      <c r="E87" s="5" t="str">
        <f>IF(ISNUMBER('Race 2'!A93),'Race 2'!I93,"")</f>
        <v/>
      </c>
      <c r="F87" s="5" t="str">
        <f>IF(ISNUMBER('Race 2'!A93),'Race 2'!H93,"")</f>
        <v/>
      </c>
      <c r="G87" s="9" t="str">
        <f>IF(ISNUMBER('Race 2'!A93),'Race 2'!O93/60,"")</f>
        <v/>
      </c>
      <c r="H87" s="14" t="str">
        <f>IF(A87="","",IF(E87="Men",VLOOKUP(F87,'Time trial standards'!A$4:B$83,2,FALSE),VLOOKUP(F87,'Time trial standards'!A$4:E$83,3,FALSE)))</f>
        <v/>
      </c>
      <c r="I87" s="11" t="str">
        <f t="shared" si="4"/>
        <v/>
      </c>
      <c r="J87" s="11" t="str">
        <f t="shared" si="5"/>
        <v/>
      </c>
      <c r="K87" s="15" t="str">
        <f t="shared" si="6"/>
        <v/>
      </c>
      <c r="L87" s="5" t="str">
        <f t="shared" si="7"/>
        <v/>
      </c>
    </row>
    <row r="88" spans="1:12" x14ac:dyDescent="0.15">
      <c r="A88" s="6" t="str">
        <f>IF(ISNUMBER('Race 2'!A94),'Race 2'!A94,"")</f>
        <v/>
      </c>
      <c r="B88" s="8" t="str">
        <f>IF(ISNUMBER('Race 2'!A94),'Race 2'!B94,"")</f>
        <v/>
      </c>
      <c r="C88" s="5" t="str">
        <f>IF(ISNUMBER('Race 2'!A94),'Race 2'!C94&amp;" "&amp;'Race 2'!D94,"")</f>
        <v/>
      </c>
      <c r="D88" s="5" t="str">
        <f>IF(ISNUMBER('Race 2'!A94),'Race 2'!G94,"")</f>
        <v/>
      </c>
      <c r="E88" s="5" t="str">
        <f>IF(ISNUMBER('Race 2'!A94),'Race 2'!I94,"")</f>
        <v/>
      </c>
      <c r="F88" s="5" t="str">
        <f>IF(ISNUMBER('Race 2'!A94),'Race 2'!H94,"")</f>
        <v/>
      </c>
      <c r="G88" s="9" t="str">
        <f>IF(ISNUMBER('Race 2'!A94),'Race 2'!O94/60,"")</f>
        <v/>
      </c>
      <c r="H88" s="14" t="str">
        <f>IF(A88="","",IF(E88="Men",VLOOKUP(F88,'Time trial standards'!A$4:B$83,2,FALSE),VLOOKUP(F88,'Time trial standards'!A$4:E$83,3,FALSE)))</f>
        <v/>
      </c>
      <c r="I88" s="11" t="str">
        <f t="shared" si="4"/>
        <v/>
      </c>
      <c r="J88" s="11" t="str">
        <f t="shared" si="5"/>
        <v/>
      </c>
      <c r="K88" s="15" t="str">
        <f t="shared" si="6"/>
        <v/>
      </c>
      <c r="L88" s="5" t="str">
        <f t="shared" si="7"/>
        <v/>
      </c>
    </row>
    <row r="89" spans="1:12" x14ac:dyDescent="0.15">
      <c r="A89" s="6" t="str">
        <f>IF(ISNUMBER('Race 2'!A95),'Race 2'!A95,"")</f>
        <v/>
      </c>
      <c r="B89" s="8" t="str">
        <f>IF(ISNUMBER('Race 2'!A95),'Race 2'!B95,"")</f>
        <v/>
      </c>
      <c r="C89" s="5" t="str">
        <f>IF(ISNUMBER('Race 2'!A95),'Race 2'!C95&amp;" "&amp;'Race 2'!D95,"")</f>
        <v/>
      </c>
      <c r="D89" s="5" t="str">
        <f>IF(ISNUMBER('Race 2'!A95),'Race 2'!G95,"")</f>
        <v/>
      </c>
      <c r="E89" s="5" t="str">
        <f>IF(ISNUMBER('Race 2'!A95),'Race 2'!I95,"")</f>
        <v/>
      </c>
      <c r="F89" s="5" t="str">
        <f>IF(ISNUMBER('Race 2'!A95),'Race 2'!H95,"")</f>
        <v/>
      </c>
      <c r="G89" s="9" t="str">
        <f>IF(ISNUMBER('Race 2'!A95),'Race 2'!O95/60,"")</f>
        <v/>
      </c>
      <c r="H89" s="14" t="str">
        <f>IF(A89="","",IF(E89="Men",VLOOKUP(F89,'Time trial standards'!A$4:B$83,2,FALSE),VLOOKUP(F89,'Time trial standards'!A$4:E$83,3,FALSE)))</f>
        <v/>
      </c>
      <c r="I89" s="11" t="str">
        <f t="shared" si="4"/>
        <v/>
      </c>
      <c r="J89" s="11" t="str">
        <f t="shared" si="5"/>
        <v/>
      </c>
      <c r="K89" s="15" t="str">
        <f t="shared" si="6"/>
        <v/>
      </c>
      <c r="L89" s="5" t="str">
        <f t="shared" si="7"/>
        <v/>
      </c>
    </row>
    <row r="90" spans="1:12" x14ac:dyDescent="0.15">
      <c r="A90" s="6" t="str">
        <f>IF(ISNUMBER('Race 2'!A96),'Race 2'!A96,"")</f>
        <v/>
      </c>
      <c r="B90" s="8" t="str">
        <f>IF(ISNUMBER('Race 2'!A96),'Race 2'!B96,"")</f>
        <v/>
      </c>
      <c r="C90" s="5" t="str">
        <f>IF(ISNUMBER('Race 2'!A96),'Race 2'!C96&amp;" "&amp;'Race 2'!D96,"")</f>
        <v/>
      </c>
      <c r="D90" s="5" t="str">
        <f>IF(ISNUMBER('Race 2'!A96),'Race 2'!G96,"")</f>
        <v/>
      </c>
      <c r="E90" s="5" t="str">
        <f>IF(ISNUMBER('Race 2'!A96),'Race 2'!I96,"")</f>
        <v/>
      </c>
      <c r="F90" s="5" t="str">
        <f>IF(ISNUMBER('Race 2'!A96),'Race 2'!H96,"")</f>
        <v/>
      </c>
      <c r="G90" s="9" t="str">
        <f>IF(ISNUMBER('Race 2'!A96),'Race 2'!O96/60,"")</f>
        <v/>
      </c>
      <c r="H90" s="14" t="str">
        <f>IF(A90="","",IF(E90="Men",VLOOKUP(F90,'Time trial standards'!A$4:B$83,2,FALSE),VLOOKUP(F90,'Time trial standards'!A$4:E$83,3,FALSE)))</f>
        <v/>
      </c>
      <c r="I90" s="11" t="str">
        <f t="shared" si="4"/>
        <v/>
      </c>
      <c r="J90" s="11" t="str">
        <f t="shared" si="5"/>
        <v/>
      </c>
      <c r="K90" s="15" t="str">
        <f t="shared" si="6"/>
        <v/>
      </c>
      <c r="L90" s="5" t="str">
        <f t="shared" si="7"/>
        <v/>
      </c>
    </row>
    <row r="91" spans="1:12" x14ac:dyDescent="0.15">
      <c r="A91" s="6" t="str">
        <f>IF(ISNUMBER('Race 2'!A97),'Race 2'!A97,"")</f>
        <v/>
      </c>
      <c r="B91" s="8" t="str">
        <f>IF(ISNUMBER('Race 2'!A97),'Race 2'!B97,"")</f>
        <v/>
      </c>
      <c r="C91" s="5" t="str">
        <f>IF(ISNUMBER('Race 2'!A97),'Race 2'!C97&amp;" "&amp;'Race 2'!D97,"")</f>
        <v/>
      </c>
      <c r="D91" s="5" t="str">
        <f>IF(ISNUMBER('Race 2'!A97),'Race 2'!G97,"")</f>
        <v/>
      </c>
      <c r="E91" s="5" t="str">
        <f>IF(ISNUMBER('Race 2'!A97),'Race 2'!I97,"")</f>
        <v/>
      </c>
      <c r="F91" s="5" t="str">
        <f>IF(ISNUMBER('Race 2'!A97),'Race 2'!H97,"")</f>
        <v/>
      </c>
      <c r="G91" s="9" t="str">
        <f>IF(ISNUMBER('Race 2'!A97),'Race 2'!O97/60,"")</f>
        <v/>
      </c>
      <c r="H91" s="14" t="str">
        <f>IF(A91="","",IF(E91="Men",VLOOKUP(F91,'Time trial standards'!A$4:B$83,2,FALSE),VLOOKUP(F91,'Time trial standards'!A$4:E$83,3,FALSE)))</f>
        <v/>
      </c>
      <c r="I91" s="11" t="str">
        <f t="shared" si="4"/>
        <v/>
      </c>
      <c r="J91" s="11" t="str">
        <f t="shared" si="5"/>
        <v/>
      </c>
      <c r="K91" s="15" t="str">
        <f t="shared" si="6"/>
        <v/>
      </c>
      <c r="L91" s="5" t="str">
        <f t="shared" si="7"/>
        <v/>
      </c>
    </row>
    <row r="92" spans="1:12" x14ac:dyDescent="0.15">
      <c r="H92" s="14"/>
    </row>
    <row r="93" spans="1:12" x14ac:dyDescent="0.15">
      <c r="H93" s="14"/>
    </row>
    <row r="94" spans="1:12" x14ac:dyDescent="0.15">
      <c r="H94" s="14"/>
    </row>
    <row r="95" spans="1:12" x14ac:dyDescent="0.15">
      <c r="H95" s="14"/>
    </row>
    <row r="96" spans="1:12" x14ac:dyDescent="0.15">
      <c r="H96" s="14"/>
    </row>
    <row r="97" spans="8:8" x14ac:dyDescent="0.15">
      <c r="H97" s="14"/>
    </row>
    <row r="98" spans="8:8" x14ac:dyDescent="0.15">
      <c r="H98" s="14"/>
    </row>
    <row r="99" spans="8:8" x14ac:dyDescent="0.15">
      <c r="H99" s="14"/>
    </row>
    <row r="100" spans="8:8" x14ac:dyDescent="0.15">
      <c r="H100" s="14"/>
    </row>
    <row r="101" spans="8:8" x14ac:dyDescent="0.15">
      <c r="H101" s="14"/>
    </row>
    <row r="102" spans="8:8" x14ac:dyDescent="0.15">
      <c r="H102" s="14"/>
    </row>
    <row r="103" spans="8:8" x14ac:dyDescent="0.15">
      <c r="H103" s="14"/>
    </row>
    <row r="104" spans="8:8" x14ac:dyDescent="0.15">
      <c r="H104" s="14"/>
    </row>
    <row r="105" spans="8:8" x14ac:dyDescent="0.15">
      <c r="H105" s="14"/>
    </row>
    <row r="106" spans="8:8" x14ac:dyDescent="0.15">
      <c r="H106" s="14"/>
    </row>
    <row r="107" spans="8:8" x14ac:dyDescent="0.15">
      <c r="H107" s="14"/>
    </row>
    <row r="108" spans="8:8" x14ac:dyDescent="0.15">
      <c r="H108" s="14"/>
    </row>
    <row r="109" spans="8:8" x14ac:dyDescent="0.15">
      <c r="H109" s="14"/>
    </row>
    <row r="110" spans="8:8" x14ac:dyDescent="0.15">
      <c r="H110" s="14"/>
    </row>
    <row r="111" spans="8:8" x14ac:dyDescent="0.15">
      <c r="H111" s="14"/>
    </row>
    <row r="112" spans="8:8" x14ac:dyDescent="0.15">
      <c r="H112" s="14"/>
    </row>
    <row r="113" spans="8:8" x14ac:dyDescent="0.15">
      <c r="H113" s="14"/>
    </row>
    <row r="114" spans="8:8" x14ac:dyDescent="0.15">
      <c r="H114" s="14"/>
    </row>
    <row r="115" spans="8:8" x14ac:dyDescent="0.15">
      <c r="H115" s="14"/>
    </row>
    <row r="116" spans="8:8" x14ac:dyDescent="0.15">
      <c r="H116" s="14"/>
    </row>
    <row r="117" spans="8:8" x14ac:dyDescent="0.15">
      <c r="H117" s="14"/>
    </row>
    <row r="118" spans="8:8" x14ac:dyDescent="0.15">
      <c r="H118" s="14"/>
    </row>
    <row r="119" spans="8:8" x14ac:dyDescent="0.15">
      <c r="H119" s="14"/>
    </row>
    <row r="120" spans="8:8" x14ac:dyDescent="0.15">
      <c r="H120" s="14"/>
    </row>
    <row r="121" spans="8:8" x14ac:dyDescent="0.15">
      <c r="H121" s="14"/>
    </row>
    <row r="122" spans="8:8" x14ac:dyDescent="0.15">
      <c r="H122" s="14"/>
    </row>
    <row r="123" spans="8:8" x14ac:dyDescent="0.15">
      <c r="H123" s="14"/>
    </row>
    <row r="124" spans="8:8" x14ac:dyDescent="0.15">
      <c r="H124" s="14"/>
    </row>
    <row r="125" spans="8:8" x14ac:dyDescent="0.15">
      <c r="H125" s="14"/>
    </row>
    <row r="126" spans="8:8" x14ac:dyDescent="0.15">
      <c r="H126" s="14"/>
    </row>
    <row r="127" spans="8:8" x14ac:dyDescent="0.15">
      <c r="H127" s="14"/>
    </row>
    <row r="128" spans="8:8" x14ac:dyDescent="0.15">
      <c r="H128" s="14"/>
    </row>
    <row r="129" spans="8:8" x14ac:dyDescent="0.15">
      <c r="H129" s="14"/>
    </row>
    <row r="130" spans="8:8" x14ac:dyDescent="0.15">
      <c r="H130" s="14"/>
    </row>
    <row r="131" spans="8:8" x14ac:dyDescent="0.15">
      <c r="H131" s="14"/>
    </row>
    <row r="132" spans="8:8" x14ac:dyDescent="0.15">
      <c r="H132" s="14"/>
    </row>
    <row r="133" spans="8:8" x14ac:dyDescent="0.15">
      <c r="H133" s="14"/>
    </row>
    <row r="134" spans="8:8" x14ac:dyDescent="0.15">
      <c r="H134" s="14"/>
    </row>
    <row r="135" spans="8:8" x14ac:dyDescent="0.15">
      <c r="H135" s="14"/>
    </row>
    <row r="136" spans="8:8" x14ac:dyDescent="0.15">
      <c r="H136" s="14"/>
    </row>
    <row r="137" spans="8:8" x14ac:dyDescent="0.15">
      <c r="H137" s="14"/>
    </row>
    <row r="138" spans="8:8" x14ac:dyDescent="0.15">
      <c r="H138" s="14"/>
    </row>
    <row r="139" spans="8:8" x14ac:dyDescent="0.15">
      <c r="H139" s="14"/>
    </row>
    <row r="140" spans="8:8" x14ac:dyDescent="0.15">
      <c r="H140" s="14"/>
    </row>
    <row r="141" spans="8:8" x14ac:dyDescent="0.15">
      <c r="H141" s="14"/>
    </row>
    <row r="142" spans="8:8" x14ac:dyDescent="0.15">
      <c r="H142" s="14"/>
    </row>
    <row r="143" spans="8:8" x14ac:dyDescent="0.15">
      <c r="H143" s="14"/>
    </row>
    <row r="144" spans="8:8" x14ac:dyDescent="0.15">
      <c r="H144" s="14"/>
    </row>
    <row r="145" spans="8:8" x14ac:dyDescent="0.15">
      <c r="H145" s="14"/>
    </row>
    <row r="146" spans="8:8" x14ac:dyDescent="0.15">
      <c r="H146" s="14"/>
    </row>
    <row r="147" spans="8:8" x14ac:dyDescent="0.15">
      <c r="H147" s="14"/>
    </row>
    <row r="148" spans="8:8" x14ac:dyDescent="0.15">
      <c r="H148" s="14"/>
    </row>
    <row r="149" spans="8:8" x14ac:dyDescent="0.15">
      <c r="H149" s="14"/>
    </row>
    <row r="150" spans="8:8" x14ac:dyDescent="0.15">
      <c r="H150" s="14"/>
    </row>
    <row r="151" spans="8:8" x14ac:dyDescent="0.15">
      <c r="H151" s="14"/>
    </row>
    <row r="152" spans="8:8" x14ac:dyDescent="0.15">
      <c r="H152" s="14"/>
    </row>
    <row r="153" spans="8:8" x14ac:dyDescent="0.15">
      <c r="H153" s="14"/>
    </row>
    <row r="154" spans="8:8" x14ac:dyDescent="0.15">
      <c r="H154" s="14"/>
    </row>
    <row r="155" spans="8:8" x14ac:dyDescent="0.15">
      <c r="H155" s="14"/>
    </row>
    <row r="156" spans="8:8" x14ac:dyDescent="0.15">
      <c r="H156" s="14"/>
    </row>
    <row r="157" spans="8:8" x14ac:dyDescent="0.15">
      <c r="H157" s="14"/>
    </row>
    <row r="158" spans="8:8" x14ac:dyDescent="0.15">
      <c r="H158" s="14"/>
    </row>
    <row r="159" spans="8:8" x14ac:dyDescent="0.15">
      <c r="H159" s="14"/>
    </row>
    <row r="160" spans="8:8" x14ac:dyDescent="0.15">
      <c r="H160" s="14"/>
    </row>
    <row r="161" spans="8:8" x14ac:dyDescent="0.15">
      <c r="H161" s="14"/>
    </row>
    <row r="162" spans="8:8" x14ac:dyDescent="0.15">
      <c r="H162" s="14"/>
    </row>
    <row r="163" spans="8:8" x14ac:dyDescent="0.15">
      <c r="H163" s="14"/>
    </row>
    <row r="164" spans="8:8" x14ac:dyDescent="0.15">
      <c r="H164" s="14"/>
    </row>
    <row r="165" spans="8:8" x14ac:dyDescent="0.15">
      <c r="H165" s="14"/>
    </row>
    <row r="166" spans="8:8" x14ac:dyDescent="0.15">
      <c r="H166" s="14"/>
    </row>
    <row r="167" spans="8:8" x14ac:dyDescent="0.15">
      <c r="H167" s="14"/>
    </row>
    <row r="168" spans="8:8" x14ac:dyDescent="0.15">
      <c r="H168" s="14"/>
    </row>
    <row r="169" spans="8:8" x14ac:dyDescent="0.15">
      <c r="H169" s="14"/>
    </row>
    <row r="170" spans="8:8" x14ac:dyDescent="0.15">
      <c r="H170" s="14"/>
    </row>
    <row r="171" spans="8:8" x14ac:dyDescent="0.15">
      <c r="H171" s="14"/>
    </row>
    <row r="172" spans="8:8" x14ac:dyDescent="0.15">
      <c r="H172" s="14"/>
    </row>
    <row r="173" spans="8:8" x14ac:dyDescent="0.15">
      <c r="H173" s="14"/>
    </row>
    <row r="174" spans="8:8" x14ac:dyDescent="0.15">
      <c r="H174" s="14"/>
    </row>
    <row r="175" spans="8:8" x14ac:dyDescent="0.15">
      <c r="H175" s="14"/>
    </row>
    <row r="176" spans="8:8" x14ac:dyDescent="0.15">
      <c r="H176" s="14"/>
    </row>
    <row r="177" spans="8:8" x14ac:dyDescent="0.15">
      <c r="H177" s="14"/>
    </row>
    <row r="178" spans="8:8" x14ac:dyDescent="0.15">
      <c r="H178" s="14"/>
    </row>
    <row r="179" spans="8:8" x14ac:dyDescent="0.15">
      <c r="H179" s="14"/>
    </row>
    <row r="180" spans="8:8" x14ac:dyDescent="0.15">
      <c r="H180" s="14"/>
    </row>
    <row r="181" spans="8:8" x14ac:dyDescent="0.15">
      <c r="H181" s="14"/>
    </row>
    <row r="182" spans="8:8" x14ac:dyDescent="0.15">
      <c r="H182" s="14"/>
    </row>
    <row r="183" spans="8:8" x14ac:dyDescent="0.15">
      <c r="H183" s="14"/>
    </row>
    <row r="184" spans="8:8" x14ac:dyDescent="0.15">
      <c r="H184" s="14"/>
    </row>
    <row r="185" spans="8:8" x14ac:dyDescent="0.15">
      <c r="H185" s="14"/>
    </row>
    <row r="186" spans="8:8" x14ac:dyDescent="0.15">
      <c r="H186" s="14"/>
    </row>
    <row r="187" spans="8:8" x14ac:dyDescent="0.15">
      <c r="H187" s="14"/>
    </row>
    <row r="188" spans="8:8" x14ac:dyDescent="0.15">
      <c r="H188" s="14"/>
    </row>
    <row r="189" spans="8:8" x14ac:dyDescent="0.15">
      <c r="H189" s="14"/>
    </row>
    <row r="190" spans="8:8" x14ac:dyDescent="0.15">
      <c r="H190" s="14"/>
    </row>
    <row r="191" spans="8:8" x14ac:dyDescent="0.15">
      <c r="H191" s="14"/>
    </row>
    <row r="192" spans="8:8" x14ac:dyDescent="0.15">
      <c r="H192" s="14"/>
    </row>
    <row r="193" spans="8:8" x14ac:dyDescent="0.15">
      <c r="H193" s="14"/>
    </row>
  </sheetData>
  <autoFilter ref="A1:L193" xr:uid="{00000000-0009-0000-0000-000005000000}">
    <sortState xmlns:xlrd2="http://schemas.microsoft.com/office/spreadsheetml/2017/richdata2" ref="A2:L193">
      <sortCondition ref="L1:L193"/>
    </sortState>
  </autoFilter>
  <sortState xmlns:xlrd2="http://schemas.microsoft.com/office/spreadsheetml/2017/richdata2" ref="A35:L37">
    <sortCondition ref="L35:L37"/>
  </sortState>
  <pageMargins left="0.7" right="0.7" top="0.75" bottom="0.75" header="0.3" footer="0.3"/>
  <pageSetup paperSize="9" orientation="portrait" horizontalDpi="4294967293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41"/>
  <sheetViews>
    <sheetView zoomScaleNormal="100" workbookViewId="0">
      <selection activeCell="G48" sqref="G48"/>
    </sheetView>
  </sheetViews>
  <sheetFormatPr baseColWidth="10" defaultRowHeight="13" x14ac:dyDescent="0.15"/>
  <cols>
    <col min="1" max="2" width="8.83203125" customWidth="1"/>
    <col min="3" max="3" width="18.5" bestFit="1" customWidth="1"/>
    <col min="4" max="4" width="10.6640625" bestFit="1" customWidth="1"/>
    <col min="5" max="256" width="8.83203125" customWidth="1"/>
  </cols>
  <sheetData>
    <row r="1" spans="1:19" ht="17" thickBot="1" x14ac:dyDescent="0.25">
      <c r="A1" s="18" t="s">
        <v>0</v>
      </c>
      <c r="B1" s="16" t="s">
        <v>1</v>
      </c>
      <c r="C1" s="17" t="s">
        <v>124</v>
      </c>
      <c r="D1" s="17" t="s">
        <v>4</v>
      </c>
      <c r="E1" s="17" t="s">
        <v>5</v>
      </c>
      <c r="F1" s="16" t="s">
        <v>7</v>
      </c>
      <c r="G1" s="17" t="s">
        <v>9</v>
      </c>
      <c r="H1" s="16" t="s">
        <v>8</v>
      </c>
      <c r="I1" s="17" t="s">
        <v>11</v>
      </c>
      <c r="J1" s="17" t="s">
        <v>38</v>
      </c>
      <c r="K1" s="16" t="s">
        <v>12</v>
      </c>
      <c r="L1" s="16" t="s">
        <v>13</v>
      </c>
      <c r="M1" s="16" t="s">
        <v>14</v>
      </c>
      <c r="N1" s="16" t="s">
        <v>15</v>
      </c>
      <c r="O1" s="16" t="s">
        <v>39</v>
      </c>
      <c r="P1" s="16" t="s">
        <v>16</v>
      </c>
    </row>
    <row r="2" spans="1:19" x14ac:dyDescent="0.15">
      <c r="A2" s="20" t="s">
        <v>232</v>
      </c>
      <c r="B2" s="20">
        <v>188</v>
      </c>
      <c r="C2" t="s">
        <v>449</v>
      </c>
      <c r="D2" t="s">
        <v>450</v>
      </c>
      <c r="F2" t="s">
        <v>235</v>
      </c>
      <c r="G2" t="s">
        <v>22</v>
      </c>
      <c r="H2" s="20">
        <v>17</v>
      </c>
      <c r="I2" t="s">
        <v>451</v>
      </c>
      <c r="K2" s="100">
        <v>0.33333333333333331</v>
      </c>
      <c r="L2" s="101">
        <v>2.0833333333333329E-2</v>
      </c>
      <c r="M2" s="101">
        <v>3.6597222222222232E-2</v>
      </c>
      <c r="N2" s="101">
        <v>1.576388888888889E-2</v>
      </c>
      <c r="O2" s="20"/>
      <c r="P2" s="20" t="s">
        <v>452</v>
      </c>
      <c r="Q2" s="20"/>
      <c r="R2" s="20"/>
    </row>
    <row r="3" spans="1:19" x14ac:dyDescent="0.15">
      <c r="A3" s="20" t="s">
        <v>238</v>
      </c>
      <c r="B3" s="20">
        <v>189</v>
      </c>
      <c r="C3" t="s">
        <v>301</v>
      </c>
      <c r="D3" t="s">
        <v>81</v>
      </c>
      <c r="F3" t="s">
        <v>235</v>
      </c>
      <c r="G3" t="s">
        <v>22</v>
      </c>
      <c r="H3" s="20">
        <v>30</v>
      </c>
      <c r="I3" t="s">
        <v>246</v>
      </c>
      <c r="K3" s="100">
        <v>0.33402777777777781</v>
      </c>
      <c r="L3" s="101">
        <v>2.1527777777777781E-2</v>
      </c>
      <c r="M3" s="101">
        <v>3.7476851851851851E-2</v>
      </c>
      <c r="N3" s="101">
        <v>1.594907407407407E-2</v>
      </c>
      <c r="O3" s="20" t="s">
        <v>453</v>
      </c>
      <c r="P3" s="20" t="s">
        <v>454</v>
      </c>
      <c r="Q3" s="20"/>
      <c r="R3" s="20"/>
    </row>
    <row r="4" spans="1:19" ht="14" thickBot="1" x14ac:dyDescent="0.2">
      <c r="A4" s="20" t="s">
        <v>243</v>
      </c>
      <c r="B4" s="20">
        <v>185</v>
      </c>
      <c r="C4" t="s">
        <v>300</v>
      </c>
      <c r="D4" t="s">
        <v>200</v>
      </c>
      <c r="E4" t="s">
        <v>6</v>
      </c>
      <c r="F4" t="s">
        <v>235</v>
      </c>
      <c r="G4" t="s">
        <v>22</v>
      </c>
      <c r="H4" s="20">
        <v>42</v>
      </c>
      <c r="I4" t="s">
        <v>240</v>
      </c>
      <c r="K4" s="100">
        <v>0.33124999999999999</v>
      </c>
      <c r="L4" s="101">
        <v>1.8749999999999999E-2</v>
      </c>
      <c r="M4" s="101">
        <v>3.4814814814814812E-2</v>
      </c>
      <c r="N4" s="101">
        <v>1.606481481481482E-2</v>
      </c>
      <c r="O4" s="20" t="s">
        <v>455</v>
      </c>
      <c r="P4" s="20" t="s">
        <v>456</v>
      </c>
      <c r="Q4" s="20"/>
      <c r="R4" s="20"/>
      <c r="S4" s="1"/>
    </row>
    <row r="5" spans="1:19" x14ac:dyDescent="0.15">
      <c r="A5" s="20" t="s">
        <v>249</v>
      </c>
      <c r="B5" s="20">
        <v>186</v>
      </c>
      <c r="C5" t="s">
        <v>457</v>
      </c>
      <c r="D5" t="s">
        <v>81</v>
      </c>
      <c r="E5" t="s">
        <v>6</v>
      </c>
      <c r="F5" t="s">
        <v>235</v>
      </c>
      <c r="G5" t="s">
        <v>22</v>
      </c>
      <c r="H5" s="20">
        <v>64</v>
      </c>
      <c r="I5" t="s">
        <v>178</v>
      </c>
      <c r="K5" s="100">
        <v>0.33194444444444438</v>
      </c>
      <c r="L5" s="101">
        <v>1.9444444444444441E-2</v>
      </c>
      <c r="M5" s="101">
        <v>3.591435185185185E-2</v>
      </c>
      <c r="N5" s="101">
        <v>1.6469907407407409E-2</v>
      </c>
      <c r="O5" s="20" t="s">
        <v>458</v>
      </c>
      <c r="P5" s="20" t="s">
        <v>459</v>
      </c>
      <c r="Q5" s="20"/>
      <c r="R5" s="20"/>
      <c r="S5" s="2"/>
    </row>
    <row r="6" spans="1:19" x14ac:dyDescent="0.15">
      <c r="A6" s="20" t="s">
        <v>255</v>
      </c>
      <c r="B6" s="20">
        <v>181</v>
      </c>
      <c r="C6" t="s">
        <v>138</v>
      </c>
      <c r="D6" t="s">
        <v>256</v>
      </c>
      <c r="E6" t="s">
        <v>6</v>
      </c>
      <c r="F6" t="s">
        <v>235</v>
      </c>
      <c r="G6" t="s">
        <v>22</v>
      </c>
      <c r="H6" s="20">
        <v>44</v>
      </c>
      <c r="I6" t="s">
        <v>65</v>
      </c>
      <c r="K6" s="100">
        <v>0.32847222222222222</v>
      </c>
      <c r="L6" s="101">
        <v>1.5972222222222221E-2</v>
      </c>
      <c r="M6" s="101">
        <v>3.2488425925925928E-2</v>
      </c>
      <c r="N6" s="101">
        <v>1.65162037037037E-2</v>
      </c>
      <c r="O6" s="20" t="s">
        <v>460</v>
      </c>
      <c r="P6" s="20" t="s">
        <v>357</v>
      </c>
      <c r="Q6" s="20"/>
      <c r="R6" s="20"/>
      <c r="S6" s="2"/>
    </row>
    <row r="7" spans="1:19" x14ac:dyDescent="0.15">
      <c r="A7" s="20" t="s">
        <v>259</v>
      </c>
      <c r="B7" s="20">
        <v>187</v>
      </c>
      <c r="C7" t="s">
        <v>302</v>
      </c>
      <c r="D7" t="s">
        <v>201</v>
      </c>
      <c r="F7" t="s">
        <v>235</v>
      </c>
      <c r="G7" t="s">
        <v>22</v>
      </c>
      <c r="H7" s="20">
        <v>20</v>
      </c>
      <c r="I7" t="s">
        <v>252</v>
      </c>
      <c r="K7" s="100">
        <v>0.33263888888888887</v>
      </c>
      <c r="L7" s="101">
        <v>2.013888888888889E-2</v>
      </c>
      <c r="M7" s="101">
        <v>3.6689814814814807E-2</v>
      </c>
      <c r="N7" s="101">
        <v>1.6550925925925931E-2</v>
      </c>
      <c r="O7" s="20" t="s">
        <v>461</v>
      </c>
      <c r="P7" s="20" t="s">
        <v>462</v>
      </c>
      <c r="Q7" s="20"/>
      <c r="R7" s="20"/>
      <c r="S7" s="2"/>
    </row>
    <row r="8" spans="1:19" x14ac:dyDescent="0.15">
      <c r="A8" s="20" t="s">
        <v>264</v>
      </c>
      <c r="B8" s="20">
        <v>155</v>
      </c>
      <c r="C8" t="s">
        <v>463</v>
      </c>
      <c r="D8" t="s">
        <v>129</v>
      </c>
      <c r="E8" t="s">
        <v>6</v>
      </c>
      <c r="F8" t="s">
        <v>235</v>
      </c>
      <c r="G8" t="s">
        <v>22</v>
      </c>
      <c r="H8" s="20">
        <v>17</v>
      </c>
      <c r="I8" t="s">
        <v>464</v>
      </c>
      <c r="K8" s="100">
        <v>0.31770833333333331</v>
      </c>
      <c r="L8" s="101">
        <v>5.208333333333333E-3</v>
      </c>
      <c r="M8" s="101">
        <v>2.2129629629629631E-2</v>
      </c>
      <c r="N8" s="101">
        <v>1.6921296296296299E-2</v>
      </c>
      <c r="O8" s="20" t="s">
        <v>465</v>
      </c>
      <c r="P8" s="20" t="s">
        <v>466</v>
      </c>
      <c r="Q8" s="20"/>
      <c r="R8" s="20"/>
      <c r="S8" s="2"/>
    </row>
    <row r="9" spans="1:19" x14ac:dyDescent="0.15">
      <c r="A9" s="20" t="s">
        <v>269</v>
      </c>
      <c r="B9" s="20">
        <v>178</v>
      </c>
      <c r="C9" t="s">
        <v>306</v>
      </c>
      <c r="D9" t="s">
        <v>210</v>
      </c>
      <c r="F9" t="s">
        <v>235</v>
      </c>
      <c r="G9" t="s">
        <v>22</v>
      </c>
      <c r="H9" s="20">
        <v>19</v>
      </c>
      <c r="I9" t="s">
        <v>276</v>
      </c>
      <c r="K9" s="100">
        <v>0.3263888888888889</v>
      </c>
      <c r="L9" s="101">
        <v>1.388888888888889E-2</v>
      </c>
      <c r="M9" s="101">
        <v>3.1145833333333331E-2</v>
      </c>
      <c r="N9" s="101">
        <v>1.7256944444444439E-2</v>
      </c>
      <c r="O9" s="20" t="s">
        <v>467</v>
      </c>
      <c r="P9" s="20" t="s">
        <v>468</v>
      </c>
      <c r="Q9" s="20"/>
      <c r="R9" s="20"/>
      <c r="S9" s="2"/>
    </row>
    <row r="10" spans="1:19" x14ac:dyDescent="0.15">
      <c r="A10" s="20" t="s">
        <v>273</v>
      </c>
      <c r="B10" s="20">
        <v>183</v>
      </c>
      <c r="C10" t="s">
        <v>305</v>
      </c>
      <c r="D10" t="s">
        <v>129</v>
      </c>
      <c r="E10" t="s">
        <v>6</v>
      </c>
      <c r="F10" t="s">
        <v>235</v>
      </c>
      <c r="G10" t="s">
        <v>22</v>
      </c>
      <c r="H10" s="20">
        <v>48</v>
      </c>
      <c r="I10" t="s">
        <v>179</v>
      </c>
      <c r="K10" s="100">
        <v>0.3298611111111111</v>
      </c>
      <c r="L10" s="101">
        <v>1.7361111111111108E-2</v>
      </c>
      <c r="M10" s="101">
        <v>3.4652777777777782E-2</v>
      </c>
      <c r="N10" s="101">
        <v>1.729166666666667E-2</v>
      </c>
      <c r="O10" s="20" t="s">
        <v>469</v>
      </c>
      <c r="P10" s="20" t="s">
        <v>470</v>
      </c>
      <c r="Q10" s="20"/>
      <c r="R10" s="20"/>
      <c r="S10" s="2"/>
    </row>
    <row r="11" spans="1:19" x14ac:dyDescent="0.15">
      <c r="A11" s="20" t="s">
        <v>279</v>
      </c>
      <c r="B11" s="20">
        <v>182</v>
      </c>
      <c r="C11" t="s">
        <v>375</v>
      </c>
      <c r="D11" t="s">
        <v>256</v>
      </c>
      <c r="E11" t="s">
        <v>6</v>
      </c>
      <c r="F11" t="s">
        <v>235</v>
      </c>
      <c r="G11" t="s">
        <v>22</v>
      </c>
      <c r="H11" s="20">
        <v>51</v>
      </c>
      <c r="I11" t="s">
        <v>376</v>
      </c>
      <c r="J11" t="s">
        <v>40</v>
      </c>
      <c r="K11" s="100">
        <v>0.32916666666666672</v>
      </c>
      <c r="L11" s="101">
        <v>1.666666666666667E-2</v>
      </c>
      <c r="M11" s="101">
        <v>3.4131944444444437E-2</v>
      </c>
      <c r="N11" s="101">
        <v>1.7465277777777781E-2</v>
      </c>
      <c r="O11" s="20" t="s">
        <v>471</v>
      </c>
      <c r="P11" s="20" t="s">
        <v>472</v>
      </c>
      <c r="Q11" s="20"/>
      <c r="R11" s="20"/>
      <c r="S11" s="2"/>
    </row>
    <row r="12" spans="1:19" x14ac:dyDescent="0.15">
      <c r="A12" s="20" t="s">
        <v>285</v>
      </c>
      <c r="B12" s="20">
        <v>180</v>
      </c>
      <c r="C12" t="s">
        <v>307</v>
      </c>
      <c r="D12" t="s">
        <v>281</v>
      </c>
      <c r="F12" t="s">
        <v>235</v>
      </c>
      <c r="G12" t="s">
        <v>22</v>
      </c>
      <c r="H12" s="20">
        <v>43</v>
      </c>
      <c r="I12" t="s">
        <v>282</v>
      </c>
      <c r="K12" s="100">
        <v>0.32708333333333328</v>
      </c>
      <c r="L12" s="101">
        <v>1.458333333333333E-2</v>
      </c>
      <c r="M12" s="101">
        <v>3.2962962962962958E-2</v>
      </c>
      <c r="N12" s="101">
        <v>1.8379629629629631E-2</v>
      </c>
      <c r="O12" s="20" t="s">
        <v>473</v>
      </c>
      <c r="P12" s="20" t="s">
        <v>474</v>
      </c>
      <c r="Q12" s="20"/>
      <c r="R12" s="20"/>
      <c r="S12" s="2"/>
    </row>
    <row r="13" spans="1:19" x14ac:dyDescent="0.15">
      <c r="A13" s="20" t="s">
        <v>291</v>
      </c>
      <c r="B13" s="20">
        <v>177</v>
      </c>
      <c r="C13" t="s">
        <v>400</v>
      </c>
      <c r="D13" t="s">
        <v>129</v>
      </c>
      <c r="F13" t="s">
        <v>235</v>
      </c>
      <c r="G13" t="s">
        <v>22</v>
      </c>
      <c r="H13" s="20">
        <v>56</v>
      </c>
      <c r="I13" t="s">
        <v>182</v>
      </c>
      <c r="K13" s="100">
        <v>0.32569444444444451</v>
      </c>
      <c r="L13" s="101">
        <v>1.3194444444444439E-2</v>
      </c>
      <c r="M13" s="101">
        <v>3.2604166666666663E-2</v>
      </c>
      <c r="N13" s="101">
        <v>1.9409722222222221E-2</v>
      </c>
      <c r="O13" s="20" t="s">
        <v>475</v>
      </c>
      <c r="P13" s="20" t="s">
        <v>476</v>
      </c>
      <c r="Q13" s="20"/>
      <c r="R13" s="20"/>
      <c r="S13" s="2"/>
    </row>
    <row r="14" spans="1:19" x14ac:dyDescent="0.15">
      <c r="A14" s="20" t="s">
        <v>294</v>
      </c>
      <c r="B14" s="20">
        <v>176</v>
      </c>
      <c r="C14" t="s">
        <v>186</v>
      </c>
      <c r="D14" t="s">
        <v>81</v>
      </c>
      <c r="F14" t="s">
        <v>235</v>
      </c>
      <c r="G14" t="s">
        <v>22</v>
      </c>
      <c r="H14" s="20">
        <v>54</v>
      </c>
      <c r="I14" t="s">
        <v>163</v>
      </c>
      <c r="K14" s="100">
        <v>0.32500000000000001</v>
      </c>
      <c r="L14" s="101">
        <v>1.2500000000000001E-2</v>
      </c>
      <c r="M14" s="101">
        <v>3.2442129629629633E-2</v>
      </c>
      <c r="N14" s="101">
        <v>1.9942129629629629E-2</v>
      </c>
      <c r="O14" s="20" t="s">
        <v>477</v>
      </c>
      <c r="P14" s="20" t="s">
        <v>478</v>
      </c>
      <c r="Q14" s="20"/>
      <c r="R14" s="20"/>
      <c r="S14" s="2"/>
    </row>
    <row r="15" spans="1:19" x14ac:dyDescent="0.15">
      <c r="A15" s="20" t="s">
        <v>297</v>
      </c>
      <c r="B15" s="20">
        <v>179</v>
      </c>
      <c r="C15" t="s">
        <v>479</v>
      </c>
      <c r="D15" t="s">
        <v>200</v>
      </c>
      <c r="F15" t="s">
        <v>235</v>
      </c>
      <c r="G15" t="s">
        <v>22</v>
      </c>
      <c r="H15" s="20">
        <v>16</v>
      </c>
      <c r="I15" t="s">
        <v>480</v>
      </c>
      <c r="K15" s="100">
        <v>0.32777777777777778</v>
      </c>
      <c r="L15" s="101">
        <v>1.5277777777777781E-2</v>
      </c>
      <c r="M15" s="101">
        <v>3.5243055555555562E-2</v>
      </c>
      <c r="N15" s="101">
        <v>1.996527777777778E-2</v>
      </c>
      <c r="O15" s="20" t="s">
        <v>481</v>
      </c>
      <c r="P15" s="20" t="s">
        <v>482</v>
      </c>
      <c r="Q15" s="20"/>
      <c r="R15" s="20"/>
      <c r="S15" s="2"/>
    </row>
    <row r="16" spans="1:19" x14ac:dyDescent="0.15">
      <c r="A16" s="20" t="s">
        <v>374</v>
      </c>
      <c r="B16" s="20">
        <v>174</v>
      </c>
      <c r="C16" t="s">
        <v>195</v>
      </c>
      <c r="D16" t="s">
        <v>256</v>
      </c>
      <c r="E16" t="s">
        <v>6</v>
      </c>
      <c r="F16" t="s">
        <v>235</v>
      </c>
      <c r="G16" t="s">
        <v>22</v>
      </c>
      <c r="H16" s="20">
        <v>53</v>
      </c>
      <c r="I16" t="s">
        <v>45</v>
      </c>
      <c r="J16" t="s">
        <v>40</v>
      </c>
      <c r="K16" s="100">
        <v>0.32430555555555562</v>
      </c>
      <c r="L16" s="101">
        <v>1.180555555555556E-2</v>
      </c>
      <c r="M16" s="101">
        <v>3.2337962962962957E-2</v>
      </c>
      <c r="N16" s="101">
        <v>2.0532407407407409E-2</v>
      </c>
      <c r="O16" s="20" t="s">
        <v>483</v>
      </c>
      <c r="P16" s="20" t="s">
        <v>484</v>
      </c>
      <c r="Q16" s="20"/>
      <c r="R16" s="20"/>
      <c r="S16" s="2"/>
    </row>
    <row r="17" spans="1:19" x14ac:dyDescent="0.15">
      <c r="A17" s="20" t="s">
        <v>378</v>
      </c>
      <c r="B17" s="20">
        <v>165</v>
      </c>
      <c r="C17" t="s">
        <v>309</v>
      </c>
      <c r="D17" t="s">
        <v>256</v>
      </c>
      <c r="F17" t="s">
        <v>235</v>
      </c>
      <c r="G17" t="s">
        <v>22</v>
      </c>
      <c r="H17" s="20">
        <v>45</v>
      </c>
      <c r="I17" t="s">
        <v>168</v>
      </c>
      <c r="K17" s="100">
        <v>0.32118055555555558</v>
      </c>
      <c r="L17" s="101">
        <v>8.6805555555555559E-3</v>
      </c>
      <c r="M17" s="101">
        <v>2.929398148148148E-2</v>
      </c>
      <c r="N17" s="101">
        <v>2.0613425925925931E-2</v>
      </c>
      <c r="O17" s="20" t="s">
        <v>485</v>
      </c>
      <c r="P17" s="20" t="s">
        <v>486</v>
      </c>
      <c r="Q17" s="20"/>
      <c r="R17" s="20"/>
      <c r="S17" s="2"/>
    </row>
    <row r="18" spans="1:19" x14ac:dyDescent="0.15">
      <c r="A18" s="20" t="s">
        <v>381</v>
      </c>
      <c r="B18" s="20">
        <v>162</v>
      </c>
      <c r="C18" t="s">
        <v>428</v>
      </c>
      <c r="D18" t="s">
        <v>256</v>
      </c>
      <c r="E18" t="s">
        <v>6</v>
      </c>
      <c r="F18" t="s">
        <v>235</v>
      </c>
      <c r="G18" t="s">
        <v>22</v>
      </c>
      <c r="H18" s="20">
        <v>51</v>
      </c>
      <c r="I18" t="s">
        <v>429</v>
      </c>
      <c r="J18" t="s">
        <v>40</v>
      </c>
      <c r="K18" s="100">
        <v>0.32013888888888892</v>
      </c>
      <c r="L18" s="101">
        <v>7.6388888888888886E-3</v>
      </c>
      <c r="M18" s="101">
        <v>2.9618055555555561E-2</v>
      </c>
      <c r="N18" s="101">
        <v>2.1979166666666671E-2</v>
      </c>
      <c r="O18" s="20" t="s">
        <v>487</v>
      </c>
      <c r="P18" s="20" t="s">
        <v>488</v>
      </c>
      <c r="Q18" s="20"/>
      <c r="R18" s="20"/>
      <c r="S18" s="2"/>
    </row>
    <row r="19" spans="1:19" x14ac:dyDescent="0.15">
      <c r="A19" s="55"/>
      <c r="B19" s="20"/>
      <c r="H19" s="20"/>
      <c r="L19" s="20"/>
      <c r="M19" s="20"/>
      <c r="N19" s="20"/>
      <c r="O19" s="20"/>
      <c r="P19" s="20"/>
      <c r="Q19" s="20"/>
      <c r="R19" s="20"/>
      <c r="S19" s="2"/>
    </row>
    <row r="20" spans="1:19" x14ac:dyDescent="0.15">
      <c r="A20" s="20" t="s">
        <v>232</v>
      </c>
      <c r="B20" s="20">
        <v>172</v>
      </c>
      <c r="C20" t="s">
        <v>187</v>
      </c>
      <c r="D20" t="s">
        <v>256</v>
      </c>
      <c r="F20" t="s">
        <v>327</v>
      </c>
      <c r="G20" t="s">
        <v>10</v>
      </c>
      <c r="H20" s="20">
        <v>41</v>
      </c>
      <c r="I20" t="s">
        <v>156</v>
      </c>
      <c r="K20" s="100">
        <v>0.32361111111111113</v>
      </c>
      <c r="L20" s="101">
        <v>1.111111111111111E-2</v>
      </c>
      <c r="M20" s="101">
        <v>3.1574074074074067E-2</v>
      </c>
      <c r="N20" s="101">
        <v>2.0462962962962961E-2</v>
      </c>
      <c r="O20" s="20"/>
      <c r="P20" s="20" t="s">
        <v>489</v>
      </c>
      <c r="Q20" s="20"/>
      <c r="R20" s="20"/>
      <c r="S20" s="2"/>
    </row>
    <row r="21" spans="1:19" x14ac:dyDescent="0.15">
      <c r="A21" s="20" t="s">
        <v>238</v>
      </c>
      <c r="B21" s="20">
        <v>168</v>
      </c>
      <c r="C21" t="s">
        <v>140</v>
      </c>
      <c r="D21" t="s">
        <v>256</v>
      </c>
      <c r="F21" t="s">
        <v>327</v>
      </c>
      <c r="G21" t="s">
        <v>10</v>
      </c>
      <c r="H21" s="20">
        <v>55</v>
      </c>
      <c r="I21" t="s">
        <v>83</v>
      </c>
      <c r="K21" s="100">
        <v>0.32222222222222219</v>
      </c>
      <c r="L21" s="101">
        <v>9.7222222222222224E-3</v>
      </c>
      <c r="M21" s="101">
        <v>3.018518518518519E-2</v>
      </c>
      <c r="N21" s="101">
        <v>2.0462962962962961E-2</v>
      </c>
      <c r="O21" s="20" t="s">
        <v>490</v>
      </c>
      <c r="P21" s="20" t="s">
        <v>491</v>
      </c>
      <c r="Q21" s="20"/>
      <c r="R21" s="20"/>
      <c r="S21" s="2"/>
    </row>
    <row r="22" spans="1:19" x14ac:dyDescent="0.15">
      <c r="A22" s="20" t="s">
        <v>243</v>
      </c>
      <c r="B22" s="20">
        <v>163</v>
      </c>
      <c r="C22" t="s">
        <v>141</v>
      </c>
      <c r="D22" t="s">
        <v>81</v>
      </c>
      <c r="E22" t="s">
        <v>6</v>
      </c>
      <c r="F22" t="s">
        <v>327</v>
      </c>
      <c r="G22" t="s">
        <v>10</v>
      </c>
      <c r="H22" s="20">
        <v>67</v>
      </c>
      <c r="I22" t="s">
        <v>19</v>
      </c>
      <c r="J22" t="s">
        <v>40</v>
      </c>
      <c r="K22" s="100">
        <v>0.32048611111111108</v>
      </c>
      <c r="L22" s="101">
        <v>7.9861111111111105E-3</v>
      </c>
      <c r="M22" s="101">
        <v>3.1006944444444441E-2</v>
      </c>
      <c r="N22" s="101">
        <v>2.3020833333333331E-2</v>
      </c>
      <c r="O22" s="20" t="s">
        <v>439</v>
      </c>
      <c r="P22" s="20" t="s">
        <v>349</v>
      </c>
      <c r="Q22" s="20"/>
      <c r="R22" s="20"/>
      <c r="S22" s="2"/>
    </row>
    <row r="23" spans="1:19" x14ac:dyDescent="0.15">
      <c r="A23" s="20" t="s">
        <v>249</v>
      </c>
      <c r="B23" s="20">
        <v>166</v>
      </c>
      <c r="C23" t="s">
        <v>196</v>
      </c>
      <c r="D23" t="s">
        <v>256</v>
      </c>
      <c r="E23" t="s">
        <v>6</v>
      </c>
      <c r="F23" t="s">
        <v>327</v>
      </c>
      <c r="G23" t="s">
        <v>10</v>
      </c>
      <c r="H23" s="20">
        <v>66</v>
      </c>
      <c r="I23" t="s">
        <v>175</v>
      </c>
      <c r="J23" t="s">
        <v>40</v>
      </c>
      <c r="K23" s="100">
        <v>0.3215277777777778</v>
      </c>
      <c r="L23" s="101">
        <v>9.0277777777777769E-3</v>
      </c>
      <c r="M23" s="101">
        <v>3.2268518518518523E-2</v>
      </c>
      <c r="N23" s="101">
        <v>2.3240740740740739E-2</v>
      </c>
      <c r="O23" s="20" t="s">
        <v>492</v>
      </c>
      <c r="P23" s="20" t="s">
        <v>493</v>
      </c>
      <c r="Q23" s="20"/>
      <c r="R23" s="20"/>
      <c r="S23" s="2"/>
    </row>
    <row r="24" spans="1:19" x14ac:dyDescent="0.15">
      <c r="A24" s="20" t="s">
        <v>255</v>
      </c>
      <c r="B24" s="20">
        <v>161</v>
      </c>
      <c r="C24" t="s">
        <v>142</v>
      </c>
      <c r="D24" t="s">
        <v>81</v>
      </c>
      <c r="E24" t="s">
        <v>6</v>
      </c>
      <c r="F24" t="s">
        <v>327</v>
      </c>
      <c r="G24" t="s">
        <v>10</v>
      </c>
      <c r="H24" s="20">
        <v>60</v>
      </c>
      <c r="I24" t="s">
        <v>78</v>
      </c>
      <c r="J24" t="s">
        <v>40</v>
      </c>
      <c r="K24" s="100">
        <v>0.31979166666666659</v>
      </c>
      <c r="L24" s="101">
        <v>7.2916666666666668E-3</v>
      </c>
      <c r="M24" s="101">
        <v>3.09375E-2</v>
      </c>
      <c r="N24" s="101">
        <v>2.3645833333333331E-2</v>
      </c>
      <c r="O24" s="20" t="s">
        <v>494</v>
      </c>
      <c r="P24" s="20" t="s">
        <v>495</v>
      </c>
      <c r="Q24" s="20"/>
      <c r="R24" s="20"/>
      <c r="S24" s="2"/>
    </row>
    <row r="25" spans="1:19" x14ac:dyDescent="0.15">
      <c r="A25" s="20" t="s">
        <v>259</v>
      </c>
      <c r="B25" s="20">
        <v>159</v>
      </c>
      <c r="C25" t="s">
        <v>189</v>
      </c>
      <c r="D25" t="s">
        <v>256</v>
      </c>
      <c r="E25" t="s">
        <v>6</v>
      </c>
      <c r="F25" t="s">
        <v>327</v>
      </c>
      <c r="G25" t="s">
        <v>10</v>
      </c>
      <c r="H25" s="20">
        <v>48</v>
      </c>
      <c r="I25" t="s">
        <v>21</v>
      </c>
      <c r="J25" t="s">
        <v>40</v>
      </c>
      <c r="K25" s="100">
        <v>0.3190972222222222</v>
      </c>
      <c r="L25" s="101">
        <v>6.5972222222222222E-3</v>
      </c>
      <c r="M25" s="101">
        <v>3.1168981481481482E-2</v>
      </c>
      <c r="N25" s="101">
        <v>2.4571759259259258E-2</v>
      </c>
      <c r="O25" s="20" t="s">
        <v>496</v>
      </c>
      <c r="P25" s="20" t="s">
        <v>497</v>
      </c>
      <c r="Q25" s="20"/>
      <c r="R25" s="20"/>
      <c r="S25" s="2"/>
    </row>
    <row r="26" spans="1:19" x14ac:dyDescent="0.15">
      <c r="A26" s="55"/>
      <c r="B26" s="20"/>
      <c r="H26" s="20"/>
      <c r="L26" s="20"/>
      <c r="M26" s="20"/>
      <c r="N26" s="20"/>
      <c r="O26" s="20"/>
      <c r="P26" s="20"/>
      <c r="Q26" s="20"/>
      <c r="R26" s="20"/>
      <c r="S26" s="2"/>
    </row>
    <row r="27" spans="1:19" x14ac:dyDescent="0.15">
      <c r="A27" s="20" t="s">
        <v>232</v>
      </c>
      <c r="B27" s="20">
        <v>190</v>
      </c>
      <c r="C27" t="s">
        <v>498</v>
      </c>
      <c r="D27" t="s">
        <v>499</v>
      </c>
      <c r="E27" t="s">
        <v>6</v>
      </c>
      <c r="F27" t="s">
        <v>311</v>
      </c>
      <c r="G27" t="s">
        <v>22</v>
      </c>
      <c r="H27" s="20">
        <v>28</v>
      </c>
      <c r="I27" t="s">
        <v>500</v>
      </c>
      <c r="K27" s="100">
        <v>0.3347222222222222</v>
      </c>
      <c r="L27" s="101">
        <v>2.222222222222222E-2</v>
      </c>
      <c r="M27" s="101">
        <v>3.8217592592592588E-2</v>
      </c>
      <c r="N27" s="101">
        <v>1.5995370370370372E-2</v>
      </c>
      <c r="O27" s="20"/>
      <c r="P27" s="20" t="s">
        <v>501</v>
      </c>
      <c r="Q27" s="101"/>
      <c r="R27" s="20"/>
      <c r="S27" s="2"/>
    </row>
    <row r="28" spans="1:19" x14ac:dyDescent="0.15">
      <c r="A28" s="20" t="s">
        <v>238</v>
      </c>
      <c r="B28" s="20">
        <v>156</v>
      </c>
      <c r="C28" t="s">
        <v>502</v>
      </c>
      <c r="D28" t="s">
        <v>129</v>
      </c>
      <c r="F28" t="s">
        <v>311</v>
      </c>
      <c r="G28" t="s">
        <v>22</v>
      </c>
      <c r="H28" s="20">
        <v>18</v>
      </c>
      <c r="I28" t="s">
        <v>503</v>
      </c>
      <c r="K28" s="100">
        <v>0.31805555555555548</v>
      </c>
      <c r="L28" s="101">
        <v>5.5555555555555558E-3</v>
      </c>
      <c r="M28" s="101">
        <v>2.208333333333333E-2</v>
      </c>
      <c r="N28" s="101">
        <v>1.652777777777778E-2</v>
      </c>
      <c r="O28" s="20" t="s">
        <v>504</v>
      </c>
      <c r="P28" s="20" t="s">
        <v>505</v>
      </c>
      <c r="Q28" s="101"/>
      <c r="R28" s="20"/>
      <c r="S28" s="2"/>
    </row>
    <row r="29" spans="1:19" x14ac:dyDescent="0.15">
      <c r="A29" s="20" t="s">
        <v>243</v>
      </c>
      <c r="B29" s="20">
        <v>171</v>
      </c>
      <c r="C29" t="s">
        <v>506</v>
      </c>
      <c r="D29" t="s">
        <v>129</v>
      </c>
      <c r="E29" t="s">
        <v>6</v>
      </c>
      <c r="F29" t="s">
        <v>311</v>
      </c>
      <c r="G29" t="s">
        <v>22</v>
      </c>
      <c r="H29" s="20">
        <v>23</v>
      </c>
      <c r="I29" t="s">
        <v>507</v>
      </c>
      <c r="K29" s="100">
        <v>0.32326388888888891</v>
      </c>
      <c r="L29" s="101">
        <v>1.0763888888888891E-2</v>
      </c>
      <c r="M29" s="101">
        <v>2.7384259259259261E-2</v>
      </c>
      <c r="N29" s="101">
        <v>1.6620370370370369E-2</v>
      </c>
      <c r="O29" s="20" t="s">
        <v>508</v>
      </c>
      <c r="P29" s="20" t="s">
        <v>509</v>
      </c>
      <c r="Q29" s="101"/>
      <c r="R29" s="20"/>
      <c r="S29" s="2"/>
    </row>
    <row r="30" spans="1:19" x14ac:dyDescent="0.15">
      <c r="A30" s="20" t="s">
        <v>249</v>
      </c>
      <c r="B30" s="20">
        <v>175</v>
      </c>
      <c r="C30" t="s">
        <v>379</v>
      </c>
      <c r="D30" t="s">
        <v>200</v>
      </c>
      <c r="F30" t="s">
        <v>311</v>
      </c>
      <c r="G30" t="s">
        <v>22</v>
      </c>
      <c r="H30" s="20">
        <v>36</v>
      </c>
      <c r="I30" t="s">
        <v>165</v>
      </c>
      <c r="K30" s="100">
        <v>0.32465277777777779</v>
      </c>
      <c r="L30" s="101">
        <v>1.215277777777778E-2</v>
      </c>
      <c r="M30" s="101">
        <v>3.0879629629629628E-2</v>
      </c>
      <c r="N30" s="101">
        <v>1.8726851851851849E-2</v>
      </c>
      <c r="O30" s="20" t="s">
        <v>510</v>
      </c>
      <c r="P30" s="20" t="s">
        <v>394</v>
      </c>
      <c r="Q30" s="101"/>
      <c r="R30" s="20"/>
      <c r="S30" s="2"/>
    </row>
    <row r="31" spans="1:19" x14ac:dyDescent="0.15">
      <c r="A31" s="20" t="s">
        <v>255</v>
      </c>
      <c r="B31" s="20">
        <v>154</v>
      </c>
      <c r="C31" t="s">
        <v>318</v>
      </c>
      <c r="D31" t="s">
        <v>319</v>
      </c>
      <c r="F31" t="s">
        <v>311</v>
      </c>
      <c r="G31" t="s">
        <v>22</v>
      </c>
      <c r="H31" s="20">
        <v>16</v>
      </c>
      <c r="I31" t="s">
        <v>320</v>
      </c>
      <c r="K31" s="100">
        <v>0.31736111111111109</v>
      </c>
      <c r="L31" s="101">
        <v>4.8611111111111112E-3</v>
      </c>
      <c r="M31" s="101">
        <v>2.388888888888889E-2</v>
      </c>
      <c r="N31" s="101">
        <v>1.9027777777777779E-2</v>
      </c>
      <c r="O31" s="20" t="s">
        <v>339</v>
      </c>
      <c r="P31" s="20" t="s">
        <v>511</v>
      </c>
      <c r="Q31" s="101"/>
      <c r="R31" s="20"/>
      <c r="S31" s="2"/>
    </row>
    <row r="32" spans="1:19" x14ac:dyDescent="0.15">
      <c r="A32" s="20" t="s">
        <v>259</v>
      </c>
      <c r="B32" s="20">
        <v>164</v>
      </c>
      <c r="C32" t="s">
        <v>512</v>
      </c>
      <c r="D32" t="s">
        <v>129</v>
      </c>
      <c r="F32" t="s">
        <v>311</v>
      </c>
      <c r="G32" t="s">
        <v>22</v>
      </c>
      <c r="H32" s="20">
        <v>15</v>
      </c>
      <c r="I32" t="s">
        <v>513</v>
      </c>
      <c r="K32" s="100">
        <v>0.32083333333333341</v>
      </c>
      <c r="L32" s="101">
        <v>8.3333333333333332E-3</v>
      </c>
      <c r="M32" s="101">
        <v>2.795138888888889E-2</v>
      </c>
      <c r="N32" s="101">
        <v>1.9618055555555559E-2</v>
      </c>
      <c r="O32" s="20" t="s">
        <v>190</v>
      </c>
      <c r="P32" s="20" t="s">
        <v>157</v>
      </c>
      <c r="Q32" s="101"/>
      <c r="R32" s="20"/>
      <c r="S32" s="2"/>
    </row>
    <row r="33" spans="1:19" x14ac:dyDescent="0.15">
      <c r="A33" s="20" t="s">
        <v>264</v>
      </c>
      <c r="B33" s="20">
        <v>160</v>
      </c>
      <c r="C33" t="s">
        <v>514</v>
      </c>
      <c r="D33" t="s">
        <v>515</v>
      </c>
      <c r="F33" t="s">
        <v>311</v>
      </c>
      <c r="G33" t="s">
        <v>22</v>
      </c>
      <c r="H33" s="20">
        <v>15</v>
      </c>
      <c r="I33" t="s">
        <v>516</v>
      </c>
      <c r="K33" s="100">
        <v>0.31944444444444442</v>
      </c>
      <c r="L33" s="101">
        <v>6.9444444444444441E-3</v>
      </c>
      <c r="M33" s="101">
        <v>2.736111111111111E-2</v>
      </c>
      <c r="N33" s="101">
        <v>2.041666666666667E-2</v>
      </c>
      <c r="O33" s="20" t="s">
        <v>517</v>
      </c>
      <c r="P33" s="20" t="s">
        <v>419</v>
      </c>
      <c r="Q33" s="101"/>
      <c r="R33" s="20"/>
      <c r="S33" s="2"/>
    </row>
    <row r="34" spans="1:19" ht="15" x14ac:dyDescent="0.2">
      <c r="A34" s="20" t="s">
        <v>269</v>
      </c>
      <c r="B34" s="20">
        <v>169</v>
      </c>
      <c r="C34" t="s">
        <v>323</v>
      </c>
      <c r="D34" t="s">
        <v>129</v>
      </c>
      <c r="E34" t="s">
        <v>6</v>
      </c>
      <c r="F34" t="s">
        <v>311</v>
      </c>
      <c r="G34" t="s">
        <v>22</v>
      </c>
      <c r="H34" s="20">
        <v>36</v>
      </c>
      <c r="I34" t="s">
        <v>324</v>
      </c>
      <c r="K34" s="100">
        <v>0.32256944444444452</v>
      </c>
      <c r="L34" s="101">
        <v>1.006944444444445E-2</v>
      </c>
      <c r="M34" s="101">
        <v>3.1666666666666669E-2</v>
      </c>
      <c r="N34" s="101">
        <v>2.1597222222222219E-2</v>
      </c>
      <c r="O34" s="20" t="s">
        <v>174</v>
      </c>
      <c r="P34" s="20" t="s">
        <v>518</v>
      </c>
      <c r="Q34" s="101"/>
      <c r="R34" s="24"/>
      <c r="S34" s="2"/>
    </row>
    <row r="35" spans="1:19" ht="15" x14ac:dyDescent="0.2">
      <c r="A35" s="24"/>
      <c r="B35" s="24"/>
      <c r="C35" s="23"/>
      <c r="D35" s="23"/>
      <c r="E35" s="23"/>
      <c r="F35" s="23"/>
      <c r="G35" s="23"/>
      <c r="H35" s="24"/>
      <c r="I35" s="23"/>
      <c r="J35" s="23"/>
      <c r="K35" s="23"/>
      <c r="L35" s="24"/>
      <c r="M35" s="24"/>
      <c r="N35" s="24"/>
      <c r="O35" s="24"/>
      <c r="P35" s="24"/>
      <c r="Q35" s="24"/>
      <c r="R35" s="24"/>
      <c r="S35" s="2"/>
    </row>
    <row r="36" spans="1:19" ht="15" x14ac:dyDescent="0.2">
      <c r="A36" s="20" t="s">
        <v>232</v>
      </c>
      <c r="B36" s="20">
        <v>167</v>
      </c>
      <c r="C36" t="s">
        <v>519</v>
      </c>
      <c r="D36" t="s">
        <v>218</v>
      </c>
      <c r="F36" t="s">
        <v>329</v>
      </c>
      <c r="G36" t="s">
        <v>10</v>
      </c>
      <c r="H36" s="20">
        <v>31</v>
      </c>
      <c r="I36" t="s">
        <v>520</v>
      </c>
      <c r="K36" s="100">
        <v>0.32187500000000002</v>
      </c>
      <c r="L36" s="101">
        <v>9.3749999999999997E-3</v>
      </c>
      <c r="M36" s="101">
        <v>2.990740740740741E-2</v>
      </c>
      <c r="N36" s="101">
        <v>2.0532407407407409E-2</v>
      </c>
      <c r="O36" s="20"/>
      <c r="P36" s="20" t="s">
        <v>521</v>
      </c>
      <c r="Q36" s="24"/>
      <c r="R36" s="24"/>
      <c r="S36" s="2"/>
    </row>
    <row r="37" spans="1:19" ht="15" x14ac:dyDescent="0.2">
      <c r="A37" s="20" t="s">
        <v>238</v>
      </c>
      <c r="B37" s="20">
        <v>158</v>
      </c>
      <c r="C37" t="s">
        <v>328</v>
      </c>
      <c r="D37" t="s">
        <v>319</v>
      </c>
      <c r="F37" t="s">
        <v>329</v>
      </c>
      <c r="G37" t="s">
        <v>10</v>
      </c>
      <c r="H37" s="20">
        <v>43</v>
      </c>
      <c r="I37" t="s">
        <v>331</v>
      </c>
      <c r="K37" s="100">
        <v>0.31874999999999998</v>
      </c>
      <c r="L37" s="101">
        <v>6.2500000000000003E-3</v>
      </c>
      <c r="M37" s="101">
        <v>3.0763888888888889E-2</v>
      </c>
      <c r="N37" s="101">
        <v>2.4513888888888891E-2</v>
      </c>
      <c r="O37" s="20" t="s">
        <v>522</v>
      </c>
      <c r="P37" s="20" t="s">
        <v>523</v>
      </c>
      <c r="Q37" s="24"/>
      <c r="R37" s="24"/>
      <c r="S37" s="2"/>
    </row>
    <row r="38" spans="1:19" x14ac:dyDescent="0.15">
      <c r="A38" s="20" t="s">
        <v>243</v>
      </c>
      <c r="B38" s="20">
        <v>157</v>
      </c>
      <c r="C38" t="s">
        <v>193</v>
      </c>
      <c r="D38" t="s">
        <v>256</v>
      </c>
      <c r="E38" t="s">
        <v>6</v>
      </c>
      <c r="F38" t="s">
        <v>329</v>
      </c>
      <c r="G38" t="s">
        <v>10</v>
      </c>
      <c r="H38" s="20">
        <v>45</v>
      </c>
      <c r="I38" t="s">
        <v>49</v>
      </c>
      <c r="J38" t="s">
        <v>40</v>
      </c>
      <c r="K38" s="100">
        <v>0.31840277777777781</v>
      </c>
      <c r="L38" s="101">
        <v>5.9027777777777776E-3</v>
      </c>
      <c r="M38" s="101">
        <v>3.0752314814814819E-2</v>
      </c>
      <c r="N38" s="101">
        <v>2.4849537037037042E-2</v>
      </c>
      <c r="O38" s="20" t="s">
        <v>192</v>
      </c>
      <c r="P38" s="20" t="s">
        <v>524</v>
      </c>
      <c r="Q38" s="20"/>
      <c r="S38" s="2"/>
    </row>
    <row r="39" spans="1:19" x14ac:dyDescent="0.15">
      <c r="A39" s="20"/>
      <c r="B39" s="20"/>
      <c r="H39" s="20"/>
      <c r="L39" s="20"/>
      <c r="M39" s="20"/>
      <c r="N39" s="20"/>
      <c r="O39" s="20"/>
      <c r="P39" s="20"/>
      <c r="Q39" s="20"/>
      <c r="S39" s="2"/>
    </row>
    <row r="40" spans="1:19" x14ac:dyDescent="0.15">
      <c r="A40" s="20"/>
      <c r="B40" s="20"/>
      <c r="H40" s="20"/>
      <c r="L40" s="20"/>
      <c r="M40" s="20"/>
      <c r="N40" s="20"/>
      <c r="O40" s="20"/>
      <c r="P40" s="20"/>
      <c r="Q40" s="20"/>
      <c r="S40" s="2"/>
    </row>
    <row r="41" spans="1:19" x14ac:dyDescent="0.15">
      <c r="A41" s="20"/>
      <c r="B41" s="20"/>
      <c r="H41" s="20"/>
      <c r="L41" s="20"/>
      <c r="M41" s="20"/>
      <c r="N41" s="20"/>
      <c r="O41" s="20"/>
      <c r="P41" s="20"/>
      <c r="Q41" s="20"/>
      <c r="S41" s="2"/>
    </row>
  </sheetData>
  <pageMargins left="0.7" right="0.7" top="0.75" bottom="0.75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198"/>
  <sheetViews>
    <sheetView workbookViewId="0">
      <selection activeCell="C47" sqref="C47"/>
    </sheetView>
  </sheetViews>
  <sheetFormatPr baseColWidth="10" defaultColWidth="9.1640625" defaultRowHeight="13" x14ac:dyDescent="0.15"/>
  <cols>
    <col min="1" max="1" width="13.5" style="6" customWidth="1"/>
    <col min="2" max="2" width="9.1640625" style="8"/>
    <col min="3" max="3" width="21.5" style="5" customWidth="1"/>
    <col min="4" max="4" width="14.5" style="5" customWidth="1"/>
    <col min="5" max="6" width="9.1640625" style="5"/>
    <col min="7" max="7" width="9.1640625" style="9"/>
    <col min="8" max="8" width="13.5" style="10" customWidth="1"/>
    <col min="9" max="10" width="9.1640625" style="11"/>
    <col min="11" max="11" width="9.1640625" style="15"/>
    <col min="12" max="16384" width="9.1640625" style="5"/>
  </cols>
  <sheetData>
    <row r="1" spans="1:25" ht="15" thickBot="1" x14ac:dyDescent="0.2">
      <c r="A1" s="6" t="s">
        <v>28</v>
      </c>
      <c r="B1" s="8" t="s">
        <v>1</v>
      </c>
      <c r="C1" s="5" t="s">
        <v>29</v>
      </c>
      <c r="D1" s="5" t="s">
        <v>30</v>
      </c>
      <c r="E1" s="5" t="s">
        <v>9</v>
      </c>
      <c r="F1" s="5" t="s">
        <v>8</v>
      </c>
      <c r="G1" s="9" t="s">
        <v>15</v>
      </c>
      <c r="H1" s="10" t="s">
        <v>31</v>
      </c>
      <c r="I1" s="11" t="s">
        <v>32</v>
      </c>
      <c r="J1" s="11" t="s">
        <v>33</v>
      </c>
      <c r="K1" s="12" t="s">
        <v>34</v>
      </c>
      <c r="L1" s="13" t="s">
        <v>35</v>
      </c>
      <c r="X1" s="5" t="s">
        <v>36</v>
      </c>
      <c r="Y1" s="4">
        <v>0</v>
      </c>
    </row>
    <row r="2" spans="1:25" x14ac:dyDescent="0.15">
      <c r="A2" s="20" t="s">
        <v>249</v>
      </c>
      <c r="B2" s="20">
        <v>186</v>
      </c>
      <c r="C2" t="s">
        <v>457</v>
      </c>
      <c r="D2" t="s">
        <v>235</v>
      </c>
      <c r="E2" t="s">
        <v>22</v>
      </c>
      <c r="F2" s="20">
        <v>64</v>
      </c>
      <c r="G2" s="101">
        <v>1.6469907407407409E-2</v>
      </c>
      <c r="H2" s="14">
        <f>IF(A2="","",IF(E2="Men",VLOOKUP(F2,'Time trial standards'!A$3:B$84,2,FALSE),VLOOKUP(F2,'Time trial standards'!A$3:C$84,3,FALSE)))</f>
        <v>2.2158082561728399E-2</v>
      </c>
      <c r="I2" s="11" t="str">
        <f t="shared" ref="I2:I33" si="0">IF(G2="","",IF(G2-H2&gt;0,G2-H2,""))</f>
        <v/>
      </c>
      <c r="J2" s="11">
        <f t="shared" ref="J2:J33" si="1">IF(G2="","",IF(G2-H2&gt;0,"",H2-G2))</f>
        <v>5.6881751543209902E-3</v>
      </c>
      <c r="K2" s="15">
        <f t="shared" ref="K2:K33" si="2">IF(OR(G2="",G2=Y$1),"",IF(I2="",-J2/G2*100,I2/G2*100))</f>
        <v>-34.536776762707902</v>
      </c>
      <c r="L2" s="5">
        <f t="shared" ref="L2:L33" si="3">IF(K2="","",RANK(K2,K$2:K$96,1))</f>
        <v>1</v>
      </c>
    </row>
    <row r="3" spans="1:25" x14ac:dyDescent="0.15">
      <c r="A3" s="20" t="s">
        <v>243</v>
      </c>
      <c r="B3" s="20">
        <v>185</v>
      </c>
      <c r="C3" t="s">
        <v>300</v>
      </c>
      <c r="D3" t="s">
        <v>235</v>
      </c>
      <c r="E3" t="s">
        <v>22</v>
      </c>
      <c r="F3" s="20">
        <v>42</v>
      </c>
      <c r="G3" s="101">
        <v>1.606481481481482E-2</v>
      </c>
      <c r="H3" s="14">
        <f>IF(A3="","",IF(E3="Men",VLOOKUP(F3,'Time trial standards'!A$4:B$83,2,FALSE),VLOOKUP(F3,'Time trial standards'!A$4:C$83,3,FALSE)))</f>
        <v>1.9603563850308644E-2</v>
      </c>
      <c r="I3" s="11" t="str">
        <f t="shared" si="0"/>
        <v/>
      </c>
      <c r="J3" s="11">
        <f t="shared" si="1"/>
        <v>3.5387490354938239E-3</v>
      </c>
      <c r="K3" s="15">
        <f t="shared" si="2"/>
        <v>-22.027947886647429</v>
      </c>
      <c r="L3" s="5">
        <f t="shared" si="3"/>
        <v>2</v>
      </c>
    </row>
    <row r="4" spans="1:25" x14ac:dyDescent="0.15">
      <c r="A4" s="20" t="s">
        <v>255</v>
      </c>
      <c r="B4" s="20">
        <v>181</v>
      </c>
      <c r="C4" t="s">
        <v>138</v>
      </c>
      <c r="D4" t="s">
        <v>235</v>
      </c>
      <c r="E4" t="s">
        <v>22</v>
      </c>
      <c r="F4" s="20">
        <v>44</v>
      </c>
      <c r="G4" s="101">
        <v>1.65162037037037E-2</v>
      </c>
      <c r="H4" s="14">
        <f>IF(A4="","",IF(E4="Men",VLOOKUP(F4,'Time trial standards'!A$3:B$84,2,FALSE),VLOOKUP(F4,'Time trial standards'!A$3:C$84,3,FALSE)))</f>
        <v>1.9810836226851855E-2</v>
      </c>
      <c r="I4" s="11" t="str">
        <f t="shared" si="0"/>
        <v/>
      </c>
      <c r="J4" s="11">
        <f t="shared" si="1"/>
        <v>3.2946325231481555E-3</v>
      </c>
      <c r="K4" s="15">
        <f t="shared" si="2"/>
        <v>-19.947880168185055</v>
      </c>
      <c r="L4" s="5">
        <f t="shared" si="3"/>
        <v>3</v>
      </c>
    </row>
    <row r="5" spans="1:25" x14ac:dyDescent="0.15">
      <c r="A5" s="20" t="s">
        <v>279</v>
      </c>
      <c r="B5" s="20">
        <v>182</v>
      </c>
      <c r="C5" t="s">
        <v>375</v>
      </c>
      <c r="D5" t="s">
        <v>235</v>
      </c>
      <c r="E5" t="s">
        <v>22</v>
      </c>
      <c r="F5" s="20">
        <v>51</v>
      </c>
      <c r="G5" s="101">
        <v>1.7465277777777781E-2</v>
      </c>
      <c r="H5" s="14">
        <f>IF(A5="","",IF(E5="Men",VLOOKUP(F5,'Time trial standards'!A$3:B$84,2,FALSE),VLOOKUP(F5,'Time trial standards'!A$3:C$84,3,FALSE)))</f>
        <v>2.0562331211419753E-2</v>
      </c>
      <c r="I5" s="11" t="str">
        <f t="shared" si="0"/>
        <v/>
      </c>
      <c r="J5" s="11">
        <f t="shared" si="1"/>
        <v>3.0970534336419719E-3</v>
      </c>
      <c r="K5" s="15">
        <f t="shared" si="2"/>
        <v>-17.732631985862579</v>
      </c>
      <c r="L5" s="5">
        <f t="shared" si="3"/>
        <v>4</v>
      </c>
    </row>
    <row r="6" spans="1:25" x14ac:dyDescent="0.15">
      <c r="A6" s="20" t="s">
        <v>273</v>
      </c>
      <c r="B6" s="20">
        <v>183</v>
      </c>
      <c r="C6" t="s">
        <v>305</v>
      </c>
      <c r="D6" t="s">
        <v>235</v>
      </c>
      <c r="E6" t="s">
        <v>22</v>
      </c>
      <c r="F6" s="20">
        <v>48</v>
      </c>
      <c r="G6" s="101">
        <v>1.729166666666667E-2</v>
      </c>
      <c r="H6" s="14">
        <f>IF(A6="","",IF(E6="Men",VLOOKUP(F6,'Time trial standards'!A$4:B$83,2,FALSE),VLOOKUP(F6,'Time trial standards'!A$4:C$83,3,FALSE)))</f>
        <v>2.0231168016975311E-2</v>
      </c>
      <c r="I6" s="11" t="str">
        <f t="shared" si="0"/>
        <v/>
      </c>
      <c r="J6" s="11">
        <f t="shared" si="1"/>
        <v>2.9395013503086403E-3</v>
      </c>
      <c r="K6" s="15">
        <f t="shared" si="2"/>
        <v>-16.999525881302976</v>
      </c>
      <c r="L6" s="5">
        <f t="shared" si="3"/>
        <v>5</v>
      </c>
    </row>
    <row r="7" spans="1:25" x14ac:dyDescent="0.15">
      <c r="A7" s="20" t="s">
        <v>232</v>
      </c>
      <c r="B7" s="20">
        <v>188</v>
      </c>
      <c r="C7" t="s">
        <v>449</v>
      </c>
      <c r="D7" t="s">
        <v>235</v>
      </c>
      <c r="E7" t="s">
        <v>22</v>
      </c>
      <c r="F7" s="20">
        <v>17</v>
      </c>
      <c r="G7" s="101">
        <v>1.576388888888889E-2</v>
      </c>
      <c r="H7" s="14">
        <f>IF(A7="","",IF(E7="Men",VLOOKUP(F7,'Time trial standards'!A$3:B$84,2,FALSE),VLOOKUP(F7,'Time trial standards'!A$3:C$84,3,FALSE)))</f>
        <v>1.8413300125359286E-2</v>
      </c>
      <c r="I7" s="11" t="str">
        <f t="shared" si="0"/>
        <v/>
      </c>
      <c r="J7" s="11">
        <f t="shared" si="1"/>
        <v>2.6494112364703962E-3</v>
      </c>
      <c r="K7" s="15">
        <f t="shared" si="2"/>
        <v>-16.806837799635993</v>
      </c>
      <c r="L7" s="5">
        <f t="shared" si="3"/>
        <v>6</v>
      </c>
    </row>
    <row r="8" spans="1:25" x14ac:dyDescent="0.15">
      <c r="A8" s="20" t="s">
        <v>238</v>
      </c>
      <c r="B8" s="20">
        <v>189</v>
      </c>
      <c r="C8" t="s">
        <v>301</v>
      </c>
      <c r="D8" t="s">
        <v>235</v>
      </c>
      <c r="E8" t="s">
        <v>22</v>
      </c>
      <c r="F8" s="20">
        <v>30</v>
      </c>
      <c r="G8" s="101">
        <v>1.594907407407407E-2</v>
      </c>
      <c r="H8" s="14">
        <f>IF(A8="","",IF(E8="Men",VLOOKUP(F8,'Time trial standards'!A$3:B$84,2,FALSE),VLOOKUP(F8,'Time trial standards'!A$3:C$84,3,FALSE)))</f>
        <v>1.8217547248987255E-2</v>
      </c>
      <c r="I8" s="11" t="str">
        <f t="shared" si="0"/>
        <v/>
      </c>
      <c r="J8" s="11">
        <f t="shared" si="1"/>
        <v>2.2684731749131846E-3</v>
      </c>
      <c r="K8" s="15">
        <f t="shared" si="2"/>
        <v>-14.223228034288764</v>
      </c>
      <c r="L8" s="5">
        <f t="shared" si="3"/>
        <v>7</v>
      </c>
    </row>
    <row r="9" spans="1:25" x14ac:dyDescent="0.15">
      <c r="A9" s="20" t="s">
        <v>259</v>
      </c>
      <c r="B9" s="20">
        <v>187</v>
      </c>
      <c r="C9" t="s">
        <v>302</v>
      </c>
      <c r="D9" t="s">
        <v>235</v>
      </c>
      <c r="E9" t="s">
        <v>22</v>
      </c>
      <c r="F9" s="20">
        <v>20</v>
      </c>
      <c r="G9" s="101">
        <v>1.6550925925925931E-2</v>
      </c>
      <c r="H9" s="14">
        <f>IF(A9="","",IF(E9="Men",VLOOKUP(F9,'Time trial standards'!A$4:B$83,2,FALSE),VLOOKUP(F9,'Time trial standards'!A$4:C$83,3,FALSE)))</f>
        <v>1.804629464363906E-2</v>
      </c>
      <c r="I9" s="11" t="str">
        <f t="shared" si="0"/>
        <v/>
      </c>
      <c r="J9" s="11">
        <f t="shared" si="1"/>
        <v>1.4953687177131289E-3</v>
      </c>
      <c r="K9" s="15">
        <f t="shared" si="2"/>
        <v>-9.0349550496793221</v>
      </c>
      <c r="L9" s="5">
        <f t="shared" si="3"/>
        <v>11</v>
      </c>
    </row>
    <row r="10" spans="1:25" x14ac:dyDescent="0.15">
      <c r="A10" s="20" t="s">
        <v>291</v>
      </c>
      <c r="B10" s="20">
        <v>177</v>
      </c>
      <c r="C10" t="s">
        <v>400</v>
      </c>
      <c r="D10" t="s">
        <v>235</v>
      </c>
      <c r="E10" t="s">
        <v>22</v>
      </c>
      <c r="F10" s="20">
        <v>56</v>
      </c>
      <c r="G10" s="101">
        <v>1.9409722222222221E-2</v>
      </c>
      <c r="H10" s="14">
        <f>IF(A10="","",IF(E10="Men",VLOOKUP(F10,'Time trial standards'!A$4:B$83,2,FALSE),VLOOKUP(F10,'Time trial standards'!A$4:C$83,3,FALSE)))</f>
        <v>2.1126422646604939E-2</v>
      </c>
      <c r="I10" s="11" t="str">
        <f t="shared" si="0"/>
        <v/>
      </c>
      <c r="J10" s="11">
        <f t="shared" si="1"/>
        <v>1.716700424382718E-3</v>
      </c>
      <c r="K10" s="15">
        <f t="shared" si="2"/>
        <v>-8.8445388590737544</v>
      </c>
      <c r="L10" s="5">
        <f t="shared" si="3"/>
        <v>12</v>
      </c>
    </row>
    <row r="11" spans="1:25" x14ac:dyDescent="0.15">
      <c r="A11" s="20" t="s">
        <v>264</v>
      </c>
      <c r="B11" s="20">
        <v>155</v>
      </c>
      <c r="C11" t="s">
        <v>463</v>
      </c>
      <c r="D11" t="s">
        <v>235</v>
      </c>
      <c r="E11" t="s">
        <v>22</v>
      </c>
      <c r="F11" s="20">
        <v>17</v>
      </c>
      <c r="G11" s="101">
        <v>1.6921296296296299E-2</v>
      </c>
      <c r="H11" s="14">
        <f>IF(A11="","",IF(E11="Men",VLOOKUP(F11,'Time trial standards'!A$3:B$84,2,FALSE),VLOOKUP(F11,'Time trial standards'!A$3:C$84,3,FALSE)))</f>
        <v>1.8413300125359286E-2</v>
      </c>
      <c r="I11" s="11" t="str">
        <f t="shared" si="0"/>
        <v/>
      </c>
      <c r="J11" s="11">
        <f t="shared" si="1"/>
        <v>1.4920038290629871E-3</v>
      </c>
      <c r="K11" s="15">
        <f t="shared" si="2"/>
        <v>-8.8173140103311933</v>
      </c>
      <c r="L11" s="5">
        <f t="shared" si="3"/>
        <v>13</v>
      </c>
    </row>
    <row r="12" spans="1:25" x14ac:dyDescent="0.15">
      <c r="A12" s="20" t="s">
        <v>285</v>
      </c>
      <c r="B12" s="20">
        <v>180</v>
      </c>
      <c r="C12" t="s">
        <v>307</v>
      </c>
      <c r="D12" t="s">
        <v>235</v>
      </c>
      <c r="E12" t="s">
        <v>22</v>
      </c>
      <c r="F12" s="20">
        <v>43</v>
      </c>
      <c r="G12" s="101">
        <v>1.8379629629629631E-2</v>
      </c>
      <c r="H12" s="14">
        <f>IF(A12="","",IF(E12="Men",VLOOKUP(F12,'Time trial standards'!A$4:B$83,2,FALSE),VLOOKUP(F12,'Time trial standards'!A$4:C$83,3,FALSE)))</f>
        <v>1.9704619984567899E-2</v>
      </c>
      <c r="I12" s="11" t="str">
        <f t="shared" si="0"/>
        <v/>
      </c>
      <c r="J12" s="11">
        <f t="shared" si="1"/>
        <v>1.3249903549382679E-3</v>
      </c>
      <c r="K12" s="15">
        <f t="shared" si="2"/>
        <v>-7.2090155331653865</v>
      </c>
      <c r="L12" s="5">
        <f t="shared" si="3"/>
        <v>15</v>
      </c>
    </row>
    <row r="13" spans="1:25" x14ac:dyDescent="0.15">
      <c r="A13" s="20" t="s">
        <v>294</v>
      </c>
      <c r="B13" s="20">
        <v>176</v>
      </c>
      <c r="C13" t="s">
        <v>186</v>
      </c>
      <c r="D13" t="s">
        <v>235</v>
      </c>
      <c r="E13" t="s">
        <v>22</v>
      </c>
      <c r="F13" s="20">
        <v>54</v>
      </c>
      <c r="G13" s="101">
        <v>1.9942129629629629E-2</v>
      </c>
      <c r="H13" s="14">
        <f>IF(A13="","",IF(E13="Men",VLOOKUP(F13,'Time trial standards'!A$4:B$83,2,FALSE),VLOOKUP(F13,'Time trial standards'!A$4:C$83,3,FALSE)))</f>
        <v>2.0894748263888891E-2</v>
      </c>
      <c r="I13" s="11" t="str">
        <f t="shared" si="0"/>
        <v/>
      </c>
      <c r="J13" s="11">
        <f t="shared" si="1"/>
        <v>9.5261863425926199E-4</v>
      </c>
      <c r="K13" s="15">
        <f t="shared" si="2"/>
        <v>-4.7769152640743027</v>
      </c>
      <c r="L13" s="5">
        <f t="shared" si="3"/>
        <v>17</v>
      </c>
    </row>
    <row r="14" spans="1:25" x14ac:dyDescent="0.15">
      <c r="A14" s="20" t="s">
        <v>269</v>
      </c>
      <c r="B14" s="20">
        <v>178</v>
      </c>
      <c r="C14" t="s">
        <v>306</v>
      </c>
      <c r="D14" t="s">
        <v>235</v>
      </c>
      <c r="E14" t="s">
        <v>22</v>
      </c>
      <c r="F14" s="20">
        <v>19</v>
      </c>
      <c r="G14" s="101">
        <v>1.7256944444444439E-2</v>
      </c>
      <c r="H14" s="14">
        <f>IF(A14="","",IF(E14="Men",VLOOKUP(F14,'Time trial standards'!A$3:B$84,2,FALSE),VLOOKUP(F14,'Time trial standards'!A$3:C$84,3,FALSE)))</f>
        <v>1.8050369682219305E-2</v>
      </c>
      <c r="I14" s="11" t="str">
        <f t="shared" si="0"/>
        <v/>
      </c>
      <c r="J14" s="11">
        <f t="shared" si="1"/>
        <v>7.9342523777486615E-4</v>
      </c>
      <c r="K14" s="15">
        <f t="shared" si="2"/>
        <v>-4.5977156635646184</v>
      </c>
      <c r="L14" s="5">
        <f t="shared" si="3"/>
        <v>18</v>
      </c>
    </row>
    <row r="15" spans="1:25" x14ac:dyDescent="0.15">
      <c r="A15" s="20" t="s">
        <v>374</v>
      </c>
      <c r="B15" s="20">
        <v>174</v>
      </c>
      <c r="C15" t="s">
        <v>195</v>
      </c>
      <c r="D15" t="s">
        <v>235</v>
      </c>
      <c r="E15" t="s">
        <v>22</v>
      </c>
      <c r="F15" s="20">
        <v>53</v>
      </c>
      <c r="G15" s="101">
        <v>2.0532407407407409E-2</v>
      </c>
      <c r="H15" s="14">
        <f>IF(A15="","",IF(E15="Men",VLOOKUP(F15,'Time trial standards'!A$4:B$83,2,FALSE),VLOOKUP(F15,'Time trial standards'!A$4:C$83,3,FALSE)))</f>
        <v>2.0781804591049384E-2</v>
      </c>
      <c r="I15" s="11" t="str">
        <f t="shared" si="0"/>
        <v/>
      </c>
      <c r="J15" s="11">
        <f t="shared" si="1"/>
        <v>2.4939718364197505E-4</v>
      </c>
      <c r="K15" s="15">
        <f t="shared" si="2"/>
        <v>-1.2146514468245007</v>
      </c>
      <c r="L15" s="5">
        <f t="shared" si="3"/>
        <v>22</v>
      </c>
    </row>
    <row r="16" spans="1:25" x14ac:dyDescent="0.15">
      <c r="A16" s="20" t="s">
        <v>378</v>
      </c>
      <c r="B16" s="20">
        <v>165</v>
      </c>
      <c r="C16" t="s">
        <v>309</v>
      </c>
      <c r="D16" t="s">
        <v>235</v>
      </c>
      <c r="E16" t="s">
        <v>22</v>
      </c>
      <c r="F16" s="20">
        <v>45</v>
      </c>
      <c r="G16" s="101">
        <v>2.0613425925925931E-2</v>
      </c>
      <c r="H16" s="14">
        <f>IF(A16="","",IF(E16="Men",VLOOKUP(F16,'Time trial standards'!A$3:B$84,2,FALSE),VLOOKUP(F16,'Time trial standards'!A$3:C$84,3,FALSE)))</f>
        <v>1.9917365933641976E-2</v>
      </c>
      <c r="I16" s="11">
        <f t="shared" si="0"/>
        <v>6.9605999228395526E-4</v>
      </c>
      <c r="J16" s="11" t="str">
        <f t="shared" si="1"/>
        <v/>
      </c>
      <c r="K16" s="15">
        <f t="shared" si="2"/>
        <v>3.3767312371327183</v>
      </c>
      <c r="L16" s="5">
        <f t="shared" si="3"/>
        <v>25</v>
      </c>
    </row>
    <row r="17" spans="1:12" x14ac:dyDescent="0.15">
      <c r="A17" s="20" t="s">
        <v>381</v>
      </c>
      <c r="B17" s="20">
        <v>162</v>
      </c>
      <c r="C17" t="s">
        <v>428</v>
      </c>
      <c r="D17" t="s">
        <v>235</v>
      </c>
      <c r="E17" t="s">
        <v>22</v>
      </c>
      <c r="F17" s="20">
        <v>51</v>
      </c>
      <c r="G17" s="101">
        <v>2.1979166666666671E-2</v>
      </c>
      <c r="H17" s="14">
        <f>IF(A17="","",IF(E17="Men",VLOOKUP(F17,'Time trial standards'!A$4:B$83,2,FALSE),VLOOKUP(F17,'Time trial standards'!A$4:C$83,3,FALSE)))</f>
        <v>2.0562331211419753E-2</v>
      </c>
      <c r="I17" s="11">
        <f t="shared" si="0"/>
        <v>1.4168354552469183E-3</v>
      </c>
      <c r="J17" s="11" t="str">
        <f t="shared" si="1"/>
        <v/>
      </c>
      <c r="K17" s="15">
        <f t="shared" si="2"/>
        <v>6.4462655783746037</v>
      </c>
      <c r="L17" s="5">
        <f t="shared" si="3"/>
        <v>28</v>
      </c>
    </row>
    <row r="18" spans="1:12" x14ac:dyDescent="0.15">
      <c r="A18" s="20" t="s">
        <v>297</v>
      </c>
      <c r="B18" s="20">
        <v>179</v>
      </c>
      <c r="C18" t="s">
        <v>479</v>
      </c>
      <c r="D18" t="s">
        <v>235</v>
      </c>
      <c r="E18" t="s">
        <v>22</v>
      </c>
      <c r="F18" s="20">
        <v>16</v>
      </c>
      <c r="G18" s="101">
        <v>1.996527777777778E-2</v>
      </c>
      <c r="H18" s="14">
        <f>IF(A18="","",IF(E18="Men",VLOOKUP(F18,'Time trial standards'!A$4:B$83,2,FALSE),VLOOKUP(F18,'Time trial standards'!A$4:C$83,3,FALSE)))</f>
        <v>1.8621796231956284E-2</v>
      </c>
      <c r="I18" s="11">
        <f t="shared" si="0"/>
        <v>1.3434815458214962E-3</v>
      </c>
      <c r="J18" s="11" t="str">
        <f t="shared" si="1"/>
        <v/>
      </c>
      <c r="K18" s="15">
        <f t="shared" si="2"/>
        <v>6.7290901773320142</v>
      </c>
      <c r="L18" s="5">
        <f t="shared" si="3"/>
        <v>29</v>
      </c>
    </row>
    <row r="19" spans="1:12" x14ac:dyDescent="0.15">
      <c r="A19" s="6" t="str">
        <f>IF(ISNUMBER('Race 3'!A30),'Race 3'!A30,"")</f>
        <v/>
      </c>
      <c r="B19" s="8" t="str">
        <f>IF(ISNUMBER('Race 3'!A30),'Race 3'!B30,"")</f>
        <v/>
      </c>
      <c r="C19" s="5" t="str">
        <f>IF(ISNUMBER('Race 3'!A30),'Race 3'!C30&amp;" "&amp;'Race 3'!D30,"")</f>
        <v/>
      </c>
      <c r="D19" s="5" t="str">
        <f>IF(ISNUMBER('Race 3'!A30),'Race 3'!G30,"")</f>
        <v/>
      </c>
      <c r="E19" s="5" t="str">
        <f>IF(ISNUMBER('Race 3'!A30),'Race 3'!I30,"")</f>
        <v/>
      </c>
      <c r="F19" s="5" t="str">
        <f>IF(ISNUMBER('Race 3'!A30),'Race 3'!H30,"")</f>
        <v/>
      </c>
      <c r="G19" s="9" t="str">
        <f>IF(ISNUMBER('Race 3'!A30),'Race 3'!O30/60,"")</f>
        <v/>
      </c>
      <c r="H19" s="14" t="str">
        <f>IF(A19="","",IF(E19="Men",VLOOKUP(F19,'Time trial standards'!A$4:B$83,2,FALSE),VLOOKUP(F19,'Time trial standards'!A$4:C$83,3,FALSE)))</f>
        <v/>
      </c>
      <c r="I19" s="11" t="str">
        <f t="shared" si="0"/>
        <v/>
      </c>
      <c r="J19" s="11" t="str">
        <f t="shared" si="1"/>
        <v/>
      </c>
      <c r="K19" s="15" t="str">
        <f t="shared" si="2"/>
        <v/>
      </c>
      <c r="L19" s="5" t="str">
        <f t="shared" si="3"/>
        <v/>
      </c>
    </row>
    <row r="20" spans="1:12" x14ac:dyDescent="0.15">
      <c r="A20" s="20" t="s">
        <v>238</v>
      </c>
      <c r="B20" s="20">
        <v>168</v>
      </c>
      <c r="C20" t="s">
        <v>140</v>
      </c>
      <c r="D20" t="s">
        <v>327</v>
      </c>
      <c r="E20" t="s">
        <v>10</v>
      </c>
      <c r="F20" s="20">
        <v>55</v>
      </c>
      <c r="G20" s="101">
        <v>2.0462962962962961E-2</v>
      </c>
      <c r="H20" s="14">
        <f>IF(A20="","",IF(E20="Men",VLOOKUP(F20,'Time trial standards'!A$3:B$84,2,FALSE),VLOOKUP(F20,'Time trial standards'!A$3:C$84,3,FALSE)))</f>
        <v>2.2527102623456786E-2</v>
      </c>
      <c r="I20" s="11" t="str">
        <f t="shared" si="0"/>
        <v/>
      </c>
      <c r="J20" s="11">
        <f t="shared" si="1"/>
        <v>2.0641396604938259E-3</v>
      </c>
      <c r="K20" s="15">
        <f t="shared" si="2"/>
        <v>-10.087198340874806</v>
      </c>
      <c r="L20" s="5">
        <f t="shared" si="3"/>
        <v>10</v>
      </c>
    </row>
    <row r="21" spans="1:12" x14ac:dyDescent="0.15">
      <c r="A21" s="20" t="s">
        <v>243</v>
      </c>
      <c r="B21" s="20">
        <v>163</v>
      </c>
      <c r="C21" t="s">
        <v>141</v>
      </c>
      <c r="D21" t="s">
        <v>327</v>
      </c>
      <c r="E21" t="s">
        <v>10</v>
      </c>
      <c r="F21" s="20">
        <v>67</v>
      </c>
      <c r="G21" s="101">
        <v>2.3020833333333331E-2</v>
      </c>
      <c r="H21" s="14">
        <f>IF(A21="","",IF(E21="Men",VLOOKUP(F21,'Time trial standards'!A$4:B$83,2,FALSE),VLOOKUP(F21,'Time trial standards'!A$4:C$83,3,FALSE)))</f>
        <v>2.4245177469135803E-2</v>
      </c>
      <c r="I21" s="11" t="str">
        <f t="shared" si="0"/>
        <v/>
      </c>
      <c r="J21" s="11">
        <f t="shared" si="1"/>
        <v>1.2243441358024722E-3</v>
      </c>
      <c r="K21" s="15">
        <f t="shared" si="2"/>
        <v>-5.3184179654768027</v>
      </c>
      <c r="L21" s="5">
        <f t="shared" si="3"/>
        <v>16</v>
      </c>
    </row>
    <row r="22" spans="1:12" x14ac:dyDescent="0.15">
      <c r="A22" s="20" t="s">
        <v>249</v>
      </c>
      <c r="B22" s="20">
        <v>166</v>
      </c>
      <c r="C22" t="s">
        <v>196</v>
      </c>
      <c r="D22" t="s">
        <v>327</v>
      </c>
      <c r="E22" t="s">
        <v>10</v>
      </c>
      <c r="F22" s="20">
        <v>66</v>
      </c>
      <c r="G22" s="101">
        <v>2.3240740740740739E-2</v>
      </c>
      <c r="H22" s="14">
        <f>IF(A22="","",IF(E22="Men",VLOOKUP(F22,'Time trial standards'!A$3:B$84,2,FALSE),VLOOKUP(F22,'Time trial standards'!A$3:C$84,3,FALSE)))</f>
        <v>2.4082489390432102E-2</v>
      </c>
      <c r="I22" s="11" t="str">
        <f t="shared" si="0"/>
        <v/>
      </c>
      <c r="J22" s="11">
        <f t="shared" si="1"/>
        <v>8.4174864969136301E-4</v>
      </c>
      <c r="K22" s="15">
        <f t="shared" si="2"/>
        <v>-3.6218666998672195</v>
      </c>
      <c r="L22" s="5">
        <f t="shared" si="3"/>
        <v>19</v>
      </c>
    </row>
    <row r="23" spans="1:12" x14ac:dyDescent="0.15">
      <c r="A23" s="20" t="s">
        <v>232</v>
      </c>
      <c r="B23" s="20">
        <v>172</v>
      </c>
      <c r="C23" t="s">
        <v>187</v>
      </c>
      <c r="D23" t="s">
        <v>327</v>
      </c>
      <c r="E23" t="s">
        <v>10</v>
      </c>
      <c r="F23" s="20">
        <v>41</v>
      </c>
      <c r="G23" s="101">
        <v>2.0462962962962961E-2</v>
      </c>
      <c r="H23" s="14">
        <f>IF(A23="","",IF(E23="Men",VLOOKUP(F23,'Time trial standards'!A$4:B$83,2,FALSE),VLOOKUP(F23,'Time trial standards'!A$4:C$83,3,FALSE)))</f>
        <v>2.0887707368827162E-2</v>
      </c>
      <c r="I23" s="11" t="str">
        <f t="shared" si="0"/>
        <v/>
      </c>
      <c r="J23" s="11">
        <f t="shared" si="1"/>
        <v>4.2474440586420109E-4</v>
      </c>
      <c r="K23" s="15">
        <f t="shared" si="2"/>
        <v>-2.0756740196078609</v>
      </c>
      <c r="L23" s="5">
        <f t="shared" si="3"/>
        <v>20</v>
      </c>
    </row>
    <row r="24" spans="1:12" x14ac:dyDescent="0.15">
      <c r="A24" s="20" t="s">
        <v>255</v>
      </c>
      <c r="B24" s="20">
        <v>161</v>
      </c>
      <c r="C24" t="s">
        <v>142</v>
      </c>
      <c r="D24" t="s">
        <v>327</v>
      </c>
      <c r="E24" t="s">
        <v>10</v>
      </c>
      <c r="F24" s="20">
        <v>60</v>
      </c>
      <c r="G24" s="101">
        <v>2.3645833333333331E-2</v>
      </c>
      <c r="H24" s="14">
        <f>IF(A24="","",IF(E24="Men",VLOOKUP(F24,'Time trial standards'!A$3:B$84,2,FALSE),VLOOKUP(F24,'Time trial standards'!A$3:C$84,3,FALSE)))</f>
        <v>2.3188802083333331E-2</v>
      </c>
      <c r="I24" s="11">
        <f t="shared" si="0"/>
        <v>4.5703124999999997E-4</v>
      </c>
      <c r="J24" s="11" t="str">
        <f t="shared" si="1"/>
        <v/>
      </c>
      <c r="K24" s="15">
        <f t="shared" si="2"/>
        <v>1.9328193832599119</v>
      </c>
      <c r="L24" s="5">
        <f t="shared" si="3"/>
        <v>23</v>
      </c>
    </row>
    <row r="25" spans="1:12" x14ac:dyDescent="0.15">
      <c r="A25" s="20" t="s">
        <v>259</v>
      </c>
      <c r="B25" s="20">
        <v>159</v>
      </c>
      <c r="C25" t="s">
        <v>189</v>
      </c>
      <c r="D25" t="s">
        <v>327</v>
      </c>
      <c r="E25" t="s">
        <v>10</v>
      </c>
      <c r="F25" s="20">
        <v>48</v>
      </c>
      <c r="G25" s="101">
        <v>2.4571759259259258E-2</v>
      </c>
      <c r="H25" s="14">
        <f>IF(A25="","",IF(E25="Men",VLOOKUP(F25,'Time trial standards'!A$3:B$84,2,FALSE),VLOOKUP(F25,'Time trial standards'!A$3:C$84,3,FALSE)))</f>
        <v>2.1683473186728395E-2</v>
      </c>
      <c r="I25" s="11">
        <f t="shared" si="0"/>
        <v>2.8882860725308636E-3</v>
      </c>
      <c r="J25" s="11" t="str">
        <f t="shared" si="1"/>
        <v/>
      </c>
      <c r="K25" s="15">
        <f t="shared" si="2"/>
        <v>11.754494426126548</v>
      </c>
      <c r="L25" s="5">
        <f t="shared" si="3"/>
        <v>31</v>
      </c>
    </row>
    <row r="26" spans="1:12" x14ac:dyDescent="0.15">
      <c r="A26" s="6" t="str">
        <f>IF(ISNUMBER('Race 3'!A8),'Race 3'!A8,"")</f>
        <v/>
      </c>
      <c r="B26" s="8" t="str">
        <f>IF(ISNUMBER('Race 3'!A8),'Race 3'!B8,"")</f>
        <v/>
      </c>
      <c r="C26" s="5" t="str">
        <f>IF(ISNUMBER('Race 3'!A8),'Race 3'!C8&amp;" "&amp;'Race 3'!D8,"")</f>
        <v/>
      </c>
      <c r="D26" s="5" t="str">
        <f>IF(ISNUMBER('Race 3'!A8),'Race 3'!G8,"")</f>
        <v/>
      </c>
      <c r="E26" s="5" t="str">
        <f>IF(ISNUMBER('Race 3'!A8),'Race 3'!I8,"")</f>
        <v/>
      </c>
      <c r="F26" s="5" t="str">
        <f>IF(ISNUMBER('Race 3'!A8),'Race 3'!H8,"")</f>
        <v/>
      </c>
      <c r="G26" s="9" t="str">
        <f>IF(ISNUMBER('Race 3'!A8),'Race 3'!O8/60,"")</f>
        <v/>
      </c>
      <c r="H26" s="14" t="str">
        <f>IF(A26="","",IF(E26="Men",VLOOKUP(F26,'Time trial standards'!A$3:B$84,2,FALSE),VLOOKUP(F26,'Time trial standards'!A$3:C$84,3,FALSE)))</f>
        <v/>
      </c>
      <c r="I26" s="11" t="str">
        <f t="shared" si="0"/>
        <v/>
      </c>
      <c r="J26" s="11" t="str">
        <f t="shared" si="1"/>
        <v/>
      </c>
      <c r="K26" s="15" t="str">
        <f t="shared" si="2"/>
        <v/>
      </c>
      <c r="L26" s="5" t="str">
        <f t="shared" si="3"/>
        <v/>
      </c>
    </row>
    <row r="27" spans="1:12" x14ac:dyDescent="0.15">
      <c r="A27" s="20" t="s">
        <v>232</v>
      </c>
      <c r="B27" s="20">
        <v>190</v>
      </c>
      <c r="C27" t="s">
        <v>498</v>
      </c>
      <c r="D27" t="s">
        <v>311</v>
      </c>
      <c r="E27" t="s">
        <v>22</v>
      </c>
      <c r="F27" s="20">
        <v>28</v>
      </c>
      <c r="G27" s="101">
        <v>1.5995370370370372E-2</v>
      </c>
      <c r="H27" s="14">
        <f>IF(A27="","",IF(E27="Men",VLOOKUP(F27,'Time trial standards'!A$3:B$84,2,FALSE),VLOOKUP(F27,'Time trial standards'!A$3:C$84,3,FALSE)))</f>
        <v>1.804629464363906E-2</v>
      </c>
      <c r="I27" s="11" t="str">
        <f t="shared" si="0"/>
        <v/>
      </c>
      <c r="J27" s="11">
        <f t="shared" si="1"/>
        <v>2.050924273268688E-3</v>
      </c>
      <c r="K27" s="15">
        <f t="shared" si="2"/>
        <v>-12.821986773546644</v>
      </c>
      <c r="L27" s="5">
        <f t="shared" si="3"/>
        <v>8</v>
      </c>
    </row>
    <row r="28" spans="1:12" x14ac:dyDescent="0.15">
      <c r="A28" s="20" t="s">
        <v>238</v>
      </c>
      <c r="B28" s="20">
        <v>156</v>
      </c>
      <c r="C28" t="s">
        <v>502</v>
      </c>
      <c r="D28" t="s">
        <v>311</v>
      </c>
      <c r="E28" t="s">
        <v>22</v>
      </c>
      <c r="F28" s="20">
        <v>18</v>
      </c>
      <c r="G28" s="101">
        <v>1.652777777777778E-2</v>
      </c>
      <c r="H28" s="14">
        <f>IF(A28="","",IF(E28="Men",VLOOKUP(F28,'Time trial standards'!A$3:B$84,2,FALSE),VLOOKUP(F28,'Time trial standards'!A$3:C$84,3,FALSE)))</f>
        <v>1.8223387752218358E-2</v>
      </c>
      <c r="I28" s="11" t="str">
        <f t="shared" si="0"/>
        <v/>
      </c>
      <c r="J28" s="11">
        <f t="shared" si="1"/>
        <v>1.6956099744405775E-3</v>
      </c>
      <c r="K28" s="15">
        <f t="shared" si="2"/>
        <v>-10.259152786531224</v>
      </c>
      <c r="L28" s="5">
        <f t="shared" si="3"/>
        <v>9</v>
      </c>
    </row>
    <row r="29" spans="1:12" x14ac:dyDescent="0.15">
      <c r="A29" s="20" t="s">
        <v>243</v>
      </c>
      <c r="B29" s="20">
        <v>171</v>
      </c>
      <c r="C29" t="s">
        <v>506</v>
      </c>
      <c r="D29" t="s">
        <v>311</v>
      </c>
      <c r="E29" t="s">
        <v>22</v>
      </c>
      <c r="F29" s="20">
        <v>23</v>
      </c>
      <c r="G29" s="101">
        <v>1.6620370370370369E-2</v>
      </c>
      <c r="H29" s="14">
        <f>IF(A29="","",IF(E29="Men",VLOOKUP(F29,'Time trial standards'!A$4:B$83,2,FALSE),VLOOKUP(F29,'Time trial standards'!A$4:C$83,3,FALSE)))</f>
        <v>1.804629464363906E-2</v>
      </c>
      <c r="I29" s="11" t="str">
        <f t="shared" si="0"/>
        <v/>
      </c>
      <c r="J29" s="11">
        <f t="shared" si="1"/>
        <v>1.425924273268691E-3</v>
      </c>
      <c r="K29" s="15">
        <f t="shared" si="2"/>
        <v>-8.579377243065105</v>
      </c>
      <c r="L29" s="5">
        <f t="shared" si="3"/>
        <v>14</v>
      </c>
    </row>
    <row r="30" spans="1:12" x14ac:dyDescent="0.15">
      <c r="A30" s="20" t="s">
        <v>249</v>
      </c>
      <c r="B30" s="20">
        <v>175</v>
      </c>
      <c r="C30" t="s">
        <v>379</v>
      </c>
      <c r="D30" t="s">
        <v>311</v>
      </c>
      <c r="E30" t="s">
        <v>22</v>
      </c>
      <c r="F30" s="20">
        <v>36</v>
      </c>
      <c r="G30" s="101">
        <v>1.8726851851851849E-2</v>
      </c>
      <c r="H30" s="14">
        <f>IF(A30="","",IF(E30="Men",VLOOKUP(F30,'Time trial standards'!A$3:B$84,2,FALSE),VLOOKUP(F30,'Time trial standards'!A$3:C$84,3,FALSE)))</f>
        <v>1.8987847222222222E-2</v>
      </c>
      <c r="I30" s="11" t="str">
        <f t="shared" si="0"/>
        <v/>
      </c>
      <c r="J30" s="11">
        <f t="shared" si="1"/>
        <v>2.6099537037037324E-4</v>
      </c>
      <c r="K30" s="15">
        <f t="shared" si="2"/>
        <v>-1.393695920890003</v>
      </c>
      <c r="L30" s="5">
        <f t="shared" si="3"/>
        <v>21</v>
      </c>
    </row>
    <row r="31" spans="1:12" x14ac:dyDescent="0.15">
      <c r="A31" s="20" t="s">
        <v>255</v>
      </c>
      <c r="B31" s="20">
        <v>154</v>
      </c>
      <c r="C31" t="s">
        <v>318</v>
      </c>
      <c r="D31" t="s">
        <v>311</v>
      </c>
      <c r="E31" t="s">
        <v>22</v>
      </c>
      <c r="F31" s="20">
        <v>16</v>
      </c>
      <c r="G31" s="101">
        <v>1.9027777777777779E-2</v>
      </c>
      <c r="H31" s="14">
        <f>IF(A31="","",IF(E31="Men",VLOOKUP(F31,'Time trial standards'!A$3:B$84,2,FALSE),VLOOKUP(F31,'Time trial standards'!A$3:C$84,3,FALSE)))</f>
        <v>1.8621796231956284E-2</v>
      </c>
      <c r="I31" s="11">
        <f t="shared" si="0"/>
        <v>4.0598154582149534E-4</v>
      </c>
      <c r="J31" s="11" t="str">
        <f t="shared" si="1"/>
        <v/>
      </c>
      <c r="K31" s="15">
        <f t="shared" si="2"/>
        <v>2.133625642273552</v>
      </c>
      <c r="L31" s="5">
        <f t="shared" si="3"/>
        <v>24</v>
      </c>
    </row>
    <row r="32" spans="1:12" x14ac:dyDescent="0.15">
      <c r="A32" s="20" t="s">
        <v>259</v>
      </c>
      <c r="B32" s="20">
        <v>164</v>
      </c>
      <c r="C32" t="s">
        <v>512</v>
      </c>
      <c r="D32" t="s">
        <v>311</v>
      </c>
      <c r="E32" t="s">
        <v>22</v>
      </c>
      <c r="F32" s="20">
        <v>15</v>
      </c>
      <c r="G32" s="101">
        <v>1.9618055555555559E-2</v>
      </c>
      <c r="H32" s="14">
        <f>IF(A32="","",IF(E32="Men",VLOOKUP(F32,'Time trial standards'!A$3:B$84,2,FALSE),VLOOKUP(F32,'Time trial standards'!A$3:C$84,3,FALSE)))</f>
        <v>1.894675925925926E-2</v>
      </c>
      <c r="I32" s="11">
        <f t="shared" si="0"/>
        <v>6.7129629629629831E-4</v>
      </c>
      <c r="J32" s="11" t="str">
        <f t="shared" si="1"/>
        <v/>
      </c>
      <c r="K32" s="15">
        <f t="shared" si="2"/>
        <v>3.4218289085545819</v>
      </c>
      <c r="L32" s="5">
        <f t="shared" si="3"/>
        <v>26</v>
      </c>
    </row>
    <row r="33" spans="1:12" x14ac:dyDescent="0.15">
      <c r="A33" s="20" t="s">
        <v>264</v>
      </c>
      <c r="B33" s="20">
        <v>160</v>
      </c>
      <c r="C33" t="s">
        <v>514</v>
      </c>
      <c r="D33" t="s">
        <v>311</v>
      </c>
      <c r="E33" t="s">
        <v>22</v>
      </c>
      <c r="F33" s="20">
        <v>15</v>
      </c>
      <c r="G33" s="101">
        <v>2.041666666666667E-2</v>
      </c>
      <c r="H33" s="14">
        <f>IF(A33="","",IF(E33="Men",VLOOKUP(F33,'Time trial standards'!A$4:B$83,2,FALSE),VLOOKUP(F33,'Time trial standards'!A$4:C$83,3,FALSE)))</f>
        <v>1.894675925925926E-2</v>
      </c>
      <c r="I33" s="11">
        <f t="shared" si="0"/>
        <v>1.4699074074074094E-3</v>
      </c>
      <c r="J33" s="11" t="str">
        <f t="shared" si="1"/>
        <v/>
      </c>
      <c r="K33" s="15">
        <f t="shared" si="2"/>
        <v>7.1995464852607798</v>
      </c>
      <c r="L33" s="5">
        <f t="shared" si="3"/>
        <v>30</v>
      </c>
    </row>
    <row r="34" spans="1:12" x14ac:dyDescent="0.15">
      <c r="A34" s="20" t="s">
        <v>269</v>
      </c>
      <c r="B34" s="20">
        <v>169</v>
      </c>
      <c r="C34" t="s">
        <v>323</v>
      </c>
      <c r="D34" t="s">
        <v>311</v>
      </c>
      <c r="E34" t="s">
        <v>22</v>
      </c>
      <c r="F34" s="20">
        <v>36</v>
      </c>
      <c r="G34" s="101">
        <v>2.1597222222222219E-2</v>
      </c>
      <c r="H34" s="14">
        <f>IF(A34="","",IF(E34="Men",VLOOKUP(F34,'Time trial standards'!A$4:B$83,2,FALSE),VLOOKUP(F34,'Time trial standards'!A$4:C$83,3,FALSE)))</f>
        <v>1.8987847222222222E-2</v>
      </c>
      <c r="I34" s="11">
        <f t="shared" ref="I34:I65" si="4">IF(G34="","",IF(G34-H34&gt;0,G34-H34,""))</f>
        <v>2.6093749999999971E-3</v>
      </c>
      <c r="J34" s="11" t="str">
        <f t="shared" ref="J34:J65" si="5">IF(G34="","",IF(G34-H34&gt;0,"",H34-G34))</f>
        <v/>
      </c>
      <c r="K34" s="15">
        <f t="shared" ref="K34:K65" si="6">IF(OR(G34="",G34=Y$1),"",IF(I34="",-J34/G34*100,I34/G34*100))</f>
        <v>12.081993569131821</v>
      </c>
      <c r="L34" s="5">
        <f t="shared" ref="L34:L65" si="7">IF(K34="","",RANK(K34,K$2:K$96,1))</f>
        <v>32</v>
      </c>
    </row>
    <row r="35" spans="1:12" x14ac:dyDescent="0.15">
      <c r="A35" s="6" t="str">
        <f>IF(ISNUMBER('Race 3'!A35),'Race 3'!A35,"")</f>
        <v/>
      </c>
      <c r="B35" s="8" t="str">
        <f>IF(ISNUMBER('Race 3'!A35),'Race 3'!B35,"")</f>
        <v/>
      </c>
      <c r="C35" s="5" t="str">
        <f>IF(ISNUMBER('Race 3'!A35),'Race 3'!C35&amp;" "&amp;'Race 3'!D35,"")</f>
        <v/>
      </c>
      <c r="D35" s="5" t="str">
        <f>IF(ISNUMBER('Race 3'!A35),'Race 3'!G35,"")</f>
        <v/>
      </c>
      <c r="E35" s="5" t="str">
        <f>IF(ISNUMBER('Race 3'!A35),'Race 3'!I35,"")</f>
        <v/>
      </c>
      <c r="F35" s="5" t="str">
        <f>IF(ISNUMBER('Race 3'!A35),'Race 3'!H35,"")</f>
        <v/>
      </c>
      <c r="G35" s="9" t="str">
        <f>IF(ISNUMBER('Race 3'!A35),'Race 3'!O35/60,"")</f>
        <v/>
      </c>
      <c r="H35" s="14" t="str">
        <f>IF(A35="","",IF(E35="Men",VLOOKUP(F35,'Time trial standards'!A$4:B$83,2,FALSE),VLOOKUP(F35,'Time trial standards'!A$4:C$83,3,FALSE)))</f>
        <v/>
      </c>
      <c r="I35" s="11" t="str">
        <f t="shared" si="4"/>
        <v/>
      </c>
      <c r="J35" s="11" t="str">
        <f t="shared" si="5"/>
        <v/>
      </c>
      <c r="K35" s="15" t="str">
        <f t="shared" si="6"/>
        <v/>
      </c>
      <c r="L35" s="5" t="str">
        <f t="shared" si="7"/>
        <v/>
      </c>
    </row>
    <row r="36" spans="1:12" x14ac:dyDescent="0.15">
      <c r="A36" s="20" t="s">
        <v>232</v>
      </c>
      <c r="B36" s="20">
        <v>167</v>
      </c>
      <c r="C36" t="s">
        <v>519</v>
      </c>
      <c r="D36" t="s">
        <v>329</v>
      </c>
      <c r="E36" t="s">
        <v>10</v>
      </c>
      <c r="F36" s="20">
        <v>31</v>
      </c>
      <c r="G36" s="101">
        <v>2.0532407407407409E-2</v>
      </c>
      <c r="H36" s="14">
        <f>IF(A36="","",IF(E36="Men",VLOOKUP(F36,'Time trial standards'!A$4:B$83,2,FALSE),VLOOKUP(F36,'Time trial standards'!A$4:C$83,3,FALSE)))</f>
        <v>1.9721519429976846E-2</v>
      </c>
      <c r="I36" s="11">
        <f t="shared" si="4"/>
        <v>8.1088797743056329E-4</v>
      </c>
      <c r="J36" s="11" t="str">
        <f t="shared" si="5"/>
        <v/>
      </c>
      <c r="K36" s="15">
        <f t="shared" si="6"/>
        <v>3.9493078494927092</v>
      </c>
      <c r="L36" s="5">
        <f t="shared" si="7"/>
        <v>27</v>
      </c>
    </row>
    <row r="37" spans="1:12" x14ac:dyDescent="0.15">
      <c r="A37" s="20" t="s">
        <v>238</v>
      </c>
      <c r="B37" s="20">
        <v>158</v>
      </c>
      <c r="C37" t="s">
        <v>328</v>
      </c>
      <c r="D37" t="s">
        <v>329</v>
      </c>
      <c r="E37" t="s">
        <v>10</v>
      </c>
      <c r="F37" s="20">
        <v>43</v>
      </c>
      <c r="G37" s="101">
        <v>2.4513888888888891E-2</v>
      </c>
      <c r="H37" s="14">
        <f>IF(A37="","",IF(E37="Men",VLOOKUP(F37,'Time trial standards'!A$4:B$83,2,FALSE),VLOOKUP(F37,'Time trial standards'!A$4:C$83,3,FALSE)))</f>
        <v>2.1119068287037038E-2</v>
      </c>
      <c r="I37" s="11">
        <f t="shared" si="4"/>
        <v>3.3948206018518529E-3</v>
      </c>
      <c r="J37" s="11" t="str">
        <f t="shared" si="5"/>
        <v/>
      </c>
      <c r="K37" s="15">
        <f t="shared" si="6"/>
        <v>13.848559962228521</v>
      </c>
      <c r="L37" s="5">
        <f t="shared" si="7"/>
        <v>33</v>
      </c>
    </row>
    <row r="38" spans="1:12" x14ac:dyDescent="0.15">
      <c r="A38" s="20" t="s">
        <v>243</v>
      </c>
      <c r="B38" s="20">
        <v>157</v>
      </c>
      <c r="C38" t="s">
        <v>193</v>
      </c>
      <c r="D38" t="s">
        <v>329</v>
      </c>
      <c r="E38" t="s">
        <v>10</v>
      </c>
      <c r="F38" s="20">
        <v>45</v>
      </c>
      <c r="G38" s="101">
        <v>2.4849537037037042E-2</v>
      </c>
      <c r="H38" s="14">
        <f>IF(A38="","",IF(E38="Men",VLOOKUP(F38,'Time trial standards'!A$4:B$83,2,FALSE),VLOOKUP(F38,'Time trial standards'!A$4:C$83,3,FALSE)))</f>
        <v>2.1344642168209877E-2</v>
      </c>
      <c r="I38" s="11">
        <f t="shared" si="4"/>
        <v>3.5048948688271644E-3</v>
      </c>
      <c r="J38" s="11" t="str">
        <f t="shared" si="5"/>
        <v/>
      </c>
      <c r="K38" s="15">
        <f t="shared" si="6"/>
        <v>14.104467473994733</v>
      </c>
      <c r="L38" s="5">
        <f t="shared" si="7"/>
        <v>34</v>
      </c>
    </row>
    <row r="39" spans="1:12" x14ac:dyDescent="0.15">
      <c r="A39" s="6" t="str">
        <f>IF(ISNUMBER('Race 3'!A39),'Race 3'!A39,"")</f>
        <v/>
      </c>
      <c r="B39" s="8" t="str">
        <f>IF(ISNUMBER('Race 3'!A39),'Race 3'!B39,"")</f>
        <v/>
      </c>
      <c r="C39" s="5" t="str">
        <f>IF(ISNUMBER('Race 3'!A39),'Race 3'!C39&amp;" "&amp;'Race 3'!D39,"")</f>
        <v/>
      </c>
      <c r="D39" s="5" t="str">
        <f>IF(ISNUMBER('Race 3'!A39),'Race 3'!G39,"")</f>
        <v/>
      </c>
      <c r="E39" s="5" t="str">
        <f>IF(ISNUMBER('Race 3'!A39),'Race 3'!I39,"")</f>
        <v/>
      </c>
      <c r="F39" s="5" t="str">
        <f>IF(ISNUMBER('Race 3'!A39),'Race 3'!H39,"")</f>
        <v/>
      </c>
      <c r="G39" s="9" t="str">
        <f>IF(ISNUMBER('Race 3'!A39),'Race 3'!O39/60,"")</f>
        <v/>
      </c>
      <c r="H39" s="14" t="str">
        <f>IF(A39="","",IF(E39="Men",VLOOKUP(F39,'Time trial standards'!A$4:B$83,2,FALSE),VLOOKUP(F39,'Time trial standards'!A$4:C$83,3,FALSE)))</f>
        <v/>
      </c>
      <c r="I39" s="11" t="str">
        <f t="shared" si="4"/>
        <v/>
      </c>
      <c r="J39" s="11" t="str">
        <f t="shared" si="5"/>
        <v/>
      </c>
      <c r="K39" s="15" t="str">
        <f t="shared" si="6"/>
        <v/>
      </c>
      <c r="L39" s="5" t="str">
        <f t="shared" si="7"/>
        <v/>
      </c>
    </row>
    <row r="40" spans="1:12" x14ac:dyDescent="0.15">
      <c r="A40" s="6" t="str">
        <f>IF(ISNUMBER('Race 3'!A40),'Race 3'!A40,"")</f>
        <v/>
      </c>
      <c r="B40" s="8" t="str">
        <f>IF(ISNUMBER('Race 3'!A40),'Race 3'!B40,"")</f>
        <v/>
      </c>
      <c r="C40" s="5" t="str">
        <f>IF(ISNUMBER('Race 3'!A40),'Race 3'!C40&amp;" "&amp;'Race 3'!D40,"")</f>
        <v/>
      </c>
      <c r="D40" s="5" t="str">
        <f>IF(ISNUMBER('Race 3'!A40),'Race 3'!G40,"")</f>
        <v/>
      </c>
      <c r="E40" s="5" t="str">
        <f>IF(ISNUMBER('Race 3'!A40),'Race 3'!I40,"")</f>
        <v/>
      </c>
      <c r="F40" s="5" t="str">
        <f>IF(ISNUMBER('Race 3'!A40),'Race 3'!H40,"")</f>
        <v/>
      </c>
      <c r="G40" s="9" t="str">
        <f>IF(ISNUMBER('Race 3'!A40),'Race 3'!O40/60,"")</f>
        <v/>
      </c>
      <c r="H40" s="14" t="str">
        <f>IF(A40="","",IF(E40="Men",VLOOKUP(F40,'Time trial standards'!A$4:B$83,2,FALSE),VLOOKUP(F40,'Time trial standards'!A$4:C$83,3,FALSE)))</f>
        <v/>
      </c>
      <c r="I40" s="11" t="str">
        <f t="shared" si="4"/>
        <v/>
      </c>
      <c r="J40" s="11" t="str">
        <f t="shared" si="5"/>
        <v/>
      </c>
      <c r="K40" s="15" t="str">
        <f t="shared" si="6"/>
        <v/>
      </c>
      <c r="L40" s="5" t="str">
        <f t="shared" si="7"/>
        <v/>
      </c>
    </row>
    <row r="41" spans="1:12" x14ac:dyDescent="0.15">
      <c r="A41" s="6" t="str">
        <f>IF(ISNUMBER('Race 3'!A41),'Race 3'!A41,"")</f>
        <v/>
      </c>
      <c r="B41" s="8" t="str">
        <f>IF(ISNUMBER('Race 3'!A41),'Race 3'!B41,"")</f>
        <v/>
      </c>
      <c r="C41" s="5" t="str">
        <f>IF(ISNUMBER('Race 3'!A41),'Race 3'!C41&amp;" "&amp;'Race 3'!D41,"")</f>
        <v/>
      </c>
      <c r="D41" s="5" t="str">
        <f>IF(ISNUMBER('Race 3'!A41),'Race 3'!G41,"")</f>
        <v/>
      </c>
      <c r="E41" s="5" t="str">
        <f>IF(ISNUMBER('Race 3'!A41),'Race 3'!I41,"")</f>
        <v/>
      </c>
      <c r="F41" s="5" t="str">
        <f>IF(ISNUMBER('Race 3'!A41),'Race 3'!H41,"")</f>
        <v/>
      </c>
      <c r="G41" s="9" t="str">
        <f>IF(ISNUMBER('Race 3'!A41),'Race 3'!O41/60,"")</f>
        <v/>
      </c>
      <c r="H41" s="14" t="str">
        <f>IF(A41="","",IF(E41="Men",VLOOKUP(F41,'Time trial standards'!A$4:B$83,2,FALSE),VLOOKUP(F41,'Time trial standards'!A$4:C$83,3,FALSE)))</f>
        <v/>
      </c>
      <c r="I41" s="11" t="str">
        <f t="shared" si="4"/>
        <v/>
      </c>
      <c r="J41" s="11" t="str">
        <f t="shared" si="5"/>
        <v/>
      </c>
      <c r="K41" s="15" t="str">
        <f t="shared" si="6"/>
        <v/>
      </c>
      <c r="L41" s="5" t="str">
        <f t="shared" si="7"/>
        <v/>
      </c>
    </row>
    <row r="42" spans="1:12" x14ac:dyDescent="0.15">
      <c r="A42" s="6" t="str">
        <f>IF(ISNUMBER('Race 3'!A42),'Race 3'!A42,"")</f>
        <v/>
      </c>
      <c r="B42" s="8" t="str">
        <f>IF(ISNUMBER('Race 3'!A42),'Race 3'!B42,"")</f>
        <v/>
      </c>
      <c r="C42" s="5" t="str">
        <f>IF(ISNUMBER('Race 3'!A42),'Race 3'!C42&amp;" "&amp;'Race 3'!D42,"")</f>
        <v/>
      </c>
      <c r="D42" s="5" t="str">
        <f>IF(ISNUMBER('Race 3'!A42),'Race 3'!G42,"")</f>
        <v/>
      </c>
      <c r="E42" s="5" t="str">
        <f>IF(ISNUMBER('Race 3'!A42),'Race 3'!I42,"")</f>
        <v/>
      </c>
      <c r="F42" s="5" t="str">
        <f>IF(ISNUMBER('Race 3'!A42),'Race 3'!H42,"")</f>
        <v/>
      </c>
      <c r="G42" s="9" t="str">
        <f>IF(ISNUMBER('Race 3'!A42),'Race 3'!O42/60,"")</f>
        <v/>
      </c>
      <c r="H42" s="14" t="str">
        <f>IF(A42="","",IF(E42="Men",VLOOKUP(F42,'Time trial standards'!A$4:B$83,2,FALSE),VLOOKUP(F42,'Time trial standards'!A$4:C$83,3,FALSE)))</f>
        <v/>
      </c>
      <c r="I42" s="11" t="str">
        <f t="shared" si="4"/>
        <v/>
      </c>
      <c r="J42" s="11" t="str">
        <f t="shared" si="5"/>
        <v/>
      </c>
      <c r="K42" s="15" t="str">
        <f t="shared" si="6"/>
        <v/>
      </c>
      <c r="L42" s="5" t="str">
        <f t="shared" si="7"/>
        <v/>
      </c>
    </row>
    <row r="43" spans="1:12" x14ac:dyDescent="0.15">
      <c r="A43" s="6" t="str">
        <f>IF(ISNUMBER('Race 3'!A43),'Race 3'!A43,"")</f>
        <v/>
      </c>
      <c r="B43" s="8" t="str">
        <f>IF(ISNUMBER('Race 3'!A43),'Race 3'!B43,"")</f>
        <v/>
      </c>
      <c r="C43" s="5" t="str">
        <f>IF(ISNUMBER('Race 3'!A43),'Race 3'!C43&amp;" "&amp;'Race 3'!D43,"")</f>
        <v/>
      </c>
      <c r="D43" s="5" t="str">
        <f>IF(ISNUMBER('Race 3'!A43),'Race 3'!G43,"")</f>
        <v/>
      </c>
      <c r="E43" s="5" t="str">
        <f>IF(ISNUMBER('Race 3'!A43),'Race 3'!I43,"")</f>
        <v/>
      </c>
      <c r="F43" s="5" t="str">
        <f>IF(ISNUMBER('Race 3'!A43),'Race 3'!H43,"")</f>
        <v/>
      </c>
      <c r="G43" s="9" t="str">
        <f>IF(ISNUMBER('Race 3'!A43),'Race 3'!O43/60,"")</f>
        <v/>
      </c>
      <c r="H43" s="14" t="str">
        <f>IF(A43="","",IF(E43="Men",VLOOKUP(F43,'Time trial standards'!A$4:B$83,2,FALSE),VLOOKUP(F43,'Time trial standards'!A$4:C$83,3,FALSE)))</f>
        <v/>
      </c>
      <c r="I43" s="11" t="str">
        <f t="shared" si="4"/>
        <v/>
      </c>
      <c r="J43" s="11" t="str">
        <f t="shared" si="5"/>
        <v/>
      </c>
      <c r="K43" s="15" t="str">
        <f t="shared" si="6"/>
        <v/>
      </c>
      <c r="L43" s="5" t="str">
        <f t="shared" si="7"/>
        <v/>
      </c>
    </row>
    <row r="44" spans="1:12" x14ac:dyDescent="0.15">
      <c r="A44" s="6" t="str">
        <f>IF(ISNUMBER('Race 3'!A44),'Race 3'!A44,"")</f>
        <v/>
      </c>
      <c r="B44" s="8" t="str">
        <f>IF(ISNUMBER('Race 3'!A44),'Race 3'!B44,"")</f>
        <v/>
      </c>
      <c r="C44" s="5" t="str">
        <f>IF(ISNUMBER('Race 3'!A44),'Race 3'!C44&amp;" "&amp;'Race 3'!D44,"")</f>
        <v/>
      </c>
      <c r="D44" s="5" t="str">
        <f>IF(ISNUMBER('Race 3'!A44),'Race 3'!G44,"")</f>
        <v/>
      </c>
      <c r="E44" s="5" t="str">
        <f>IF(ISNUMBER('Race 3'!A44),'Race 3'!I44,"")</f>
        <v/>
      </c>
      <c r="F44" s="5" t="str">
        <f>IF(ISNUMBER('Race 3'!A44),'Race 3'!H44,"")</f>
        <v/>
      </c>
      <c r="G44" s="9" t="str">
        <f>IF(ISNUMBER('Race 3'!A44),'Race 3'!O44/60,"")</f>
        <v/>
      </c>
      <c r="H44" s="14" t="str">
        <f>IF(A44="","",IF(E44="Men",VLOOKUP(F44,'Time trial standards'!A$4:B$83,2,FALSE),VLOOKUP(F44,'Time trial standards'!A$4:C$83,3,FALSE)))</f>
        <v/>
      </c>
      <c r="I44" s="11" t="str">
        <f t="shared" si="4"/>
        <v/>
      </c>
      <c r="J44" s="11" t="str">
        <f t="shared" si="5"/>
        <v/>
      </c>
      <c r="K44" s="15" t="str">
        <f t="shared" si="6"/>
        <v/>
      </c>
      <c r="L44" s="5" t="str">
        <f t="shared" si="7"/>
        <v/>
      </c>
    </row>
    <row r="45" spans="1:12" x14ac:dyDescent="0.15">
      <c r="A45" s="6" t="str">
        <f>IF(ISNUMBER('Race 3'!A45),'Race 3'!A45,"")</f>
        <v/>
      </c>
      <c r="B45" s="8" t="str">
        <f>IF(ISNUMBER('Race 3'!A45),'Race 3'!B45,"")</f>
        <v/>
      </c>
      <c r="C45" s="5" t="str">
        <f>IF(ISNUMBER('Race 3'!A45),'Race 3'!C45&amp;" "&amp;'Race 3'!D45,"")</f>
        <v/>
      </c>
      <c r="D45" s="5" t="str">
        <f>IF(ISNUMBER('Race 3'!A45),'Race 3'!G45,"")</f>
        <v/>
      </c>
      <c r="E45" s="5" t="str">
        <f>IF(ISNUMBER('Race 3'!A45),'Race 3'!I45,"")</f>
        <v/>
      </c>
      <c r="F45" s="5" t="str">
        <f>IF(ISNUMBER('Race 3'!A45),'Race 3'!H45,"")</f>
        <v/>
      </c>
      <c r="G45" s="9" t="str">
        <f>IF(ISNUMBER('Race 3'!A45),'Race 3'!O45/60,"")</f>
        <v/>
      </c>
      <c r="H45" s="14" t="str">
        <f>IF(A45="","",IF(E45="Men",VLOOKUP(F45,'Time trial standards'!A$4:B$83,2,FALSE),VLOOKUP(F45,'Time trial standards'!A$4:C$83,3,FALSE)))</f>
        <v/>
      </c>
      <c r="I45" s="11" t="str">
        <f t="shared" si="4"/>
        <v/>
      </c>
      <c r="J45" s="11" t="str">
        <f t="shared" si="5"/>
        <v/>
      </c>
      <c r="K45" s="15" t="str">
        <f t="shared" si="6"/>
        <v/>
      </c>
      <c r="L45" s="5" t="str">
        <f t="shared" si="7"/>
        <v/>
      </c>
    </row>
    <row r="46" spans="1:12" x14ac:dyDescent="0.15">
      <c r="A46" s="6" t="str">
        <f>IF(ISNUMBER('Race 3'!A46),'Race 3'!A46,"")</f>
        <v/>
      </c>
      <c r="B46" s="8" t="str">
        <f>IF(ISNUMBER('Race 3'!A46),'Race 3'!B46,"")</f>
        <v/>
      </c>
      <c r="C46" s="5" t="str">
        <f>IF(ISNUMBER('Race 3'!A46),'Race 3'!C46&amp;" "&amp;'Race 3'!D46,"")</f>
        <v/>
      </c>
      <c r="D46" s="5" t="str">
        <f>IF(ISNUMBER('Race 3'!A46),'Race 3'!G46,"")</f>
        <v/>
      </c>
      <c r="E46" s="5" t="str">
        <f>IF(ISNUMBER('Race 3'!A46),'Race 3'!I46,"")</f>
        <v/>
      </c>
      <c r="F46" s="5" t="str">
        <f>IF(ISNUMBER('Race 3'!A46),'Race 3'!H46,"")</f>
        <v/>
      </c>
      <c r="G46" s="9" t="str">
        <f>IF(ISNUMBER('Race 3'!A46),'Race 3'!O46/60,"")</f>
        <v/>
      </c>
      <c r="H46" s="14" t="str">
        <f>IF(A46="","",IF(E46="Men",VLOOKUP(F46,'Time trial standards'!A$4:B$83,2,FALSE),VLOOKUP(F46,'Time trial standards'!A$4:C$83,3,FALSE)))</f>
        <v/>
      </c>
      <c r="I46" s="11" t="str">
        <f t="shared" si="4"/>
        <v/>
      </c>
      <c r="J46" s="11" t="str">
        <f t="shared" si="5"/>
        <v/>
      </c>
      <c r="K46" s="15" t="str">
        <f t="shared" si="6"/>
        <v/>
      </c>
      <c r="L46" s="5" t="str">
        <f t="shared" si="7"/>
        <v/>
      </c>
    </row>
    <row r="47" spans="1:12" x14ac:dyDescent="0.15">
      <c r="A47" s="6" t="str">
        <f>IF(ISNUMBER('Race 3'!A47),'Race 3'!A47,"")</f>
        <v/>
      </c>
      <c r="B47" s="8" t="str">
        <f>IF(ISNUMBER('Race 3'!A47),'Race 3'!B47,"")</f>
        <v/>
      </c>
      <c r="C47" s="5" t="str">
        <f>IF(ISNUMBER('Race 3'!A47),'Race 3'!C47&amp;" "&amp;'Race 3'!D47,"")</f>
        <v/>
      </c>
      <c r="D47" s="5" t="str">
        <f>IF(ISNUMBER('Race 3'!A47),'Race 3'!G47,"")</f>
        <v/>
      </c>
      <c r="E47" s="5" t="str">
        <f>IF(ISNUMBER('Race 3'!A47),'Race 3'!I47,"")</f>
        <v/>
      </c>
      <c r="F47" s="5" t="str">
        <f>IF(ISNUMBER('Race 3'!A47),'Race 3'!H47,"")</f>
        <v/>
      </c>
      <c r="G47" s="9" t="str">
        <f>IF(ISNUMBER('Race 3'!A47),'Race 3'!O47/60,"")</f>
        <v/>
      </c>
      <c r="H47" s="14" t="str">
        <f>IF(A47="","",IF(E47="Men",VLOOKUP(F47,'Time trial standards'!A$4:B$83,2,FALSE),VLOOKUP(F47,'Time trial standards'!A$4:C$83,3,FALSE)))</f>
        <v/>
      </c>
      <c r="I47" s="11" t="str">
        <f t="shared" si="4"/>
        <v/>
      </c>
      <c r="J47" s="11" t="str">
        <f t="shared" si="5"/>
        <v/>
      </c>
      <c r="K47" s="15" t="str">
        <f t="shared" si="6"/>
        <v/>
      </c>
      <c r="L47" s="5" t="str">
        <f t="shared" si="7"/>
        <v/>
      </c>
    </row>
    <row r="48" spans="1:12" x14ac:dyDescent="0.15">
      <c r="A48" s="6" t="str">
        <f>IF(ISNUMBER('Race 3'!A48),'Race 3'!A48,"")</f>
        <v/>
      </c>
      <c r="B48" s="8" t="str">
        <f>IF(ISNUMBER('Race 3'!A48),'Race 3'!B48,"")</f>
        <v/>
      </c>
      <c r="C48" s="5" t="str">
        <f>IF(ISNUMBER('Race 3'!A48),'Race 3'!C48&amp;" "&amp;'Race 3'!D48,"")</f>
        <v/>
      </c>
      <c r="D48" s="5" t="str">
        <f>IF(ISNUMBER('Race 3'!A48),'Race 3'!G48,"")</f>
        <v/>
      </c>
      <c r="E48" s="5" t="str">
        <f>IF(ISNUMBER('Race 3'!A48),'Race 3'!I48,"")</f>
        <v/>
      </c>
      <c r="F48" s="5" t="str">
        <f>IF(ISNUMBER('Race 3'!A48),'Race 3'!H48,"")</f>
        <v/>
      </c>
      <c r="G48" s="9" t="str">
        <f>IF(ISNUMBER('Race 3'!A48),'Race 3'!O48/60,"")</f>
        <v/>
      </c>
      <c r="H48" s="14" t="str">
        <f>IF(A48="","",IF(E48="Men",VLOOKUP(F48,'Time trial standards'!A$4:B$83,2,FALSE),VLOOKUP(F48,'Time trial standards'!A$4:C$83,3,FALSE)))</f>
        <v/>
      </c>
      <c r="I48" s="11" t="str">
        <f t="shared" si="4"/>
        <v/>
      </c>
      <c r="J48" s="11" t="str">
        <f t="shared" si="5"/>
        <v/>
      </c>
      <c r="K48" s="15" t="str">
        <f t="shared" si="6"/>
        <v/>
      </c>
      <c r="L48" s="5" t="str">
        <f t="shared" si="7"/>
        <v/>
      </c>
    </row>
    <row r="49" spans="1:12" x14ac:dyDescent="0.15">
      <c r="A49" s="6" t="str">
        <f>IF(ISNUMBER('Race 3'!A49),'Race 3'!A49,"")</f>
        <v/>
      </c>
      <c r="B49" s="8" t="str">
        <f>IF(ISNUMBER('Race 3'!A49),'Race 3'!B49,"")</f>
        <v/>
      </c>
      <c r="C49" s="5" t="str">
        <f>IF(ISNUMBER('Race 3'!A49),'Race 3'!C49&amp;" "&amp;'Race 3'!D49,"")</f>
        <v/>
      </c>
      <c r="D49" s="5" t="str">
        <f>IF(ISNUMBER('Race 3'!A49),'Race 3'!G49,"")</f>
        <v/>
      </c>
      <c r="E49" s="5" t="str">
        <f>IF(ISNUMBER('Race 3'!A49),'Race 3'!I49,"")</f>
        <v/>
      </c>
      <c r="F49" s="5" t="str">
        <f>IF(ISNUMBER('Race 3'!A49),'Race 3'!H49,"")</f>
        <v/>
      </c>
      <c r="G49" s="9" t="str">
        <f>IF(ISNUMBER('Race 3'!A49),'Race 3'!O49/60,"")</f>
        <v/>
      </c>
      <c r="H49" s="14" t="str">
        <f>IF(A49="","",IF(E49="Men",VLOOKUP(F49,'Time trial standards'!A$4:B$83,2,FALSE),VLOOKUP(F49,'Time trial standards'!A$4:C$83,3,FALSE)))</f>
        <v/>
      </c>
      <c r="I49" s="11" t="str">
        <f t="shared" si="4"/>
        <v/>
      </c>
      <c r="J49" s="11" t="str">
        <f t="shared" si="5"/>
        <v/>
      </c>
      <c r="K49" s="15" t="str">
        <f t="shared" si="6"/>
        <v/>
      </c>
      <c r="L49" s="5" t="str">
        <f t="shared" si="7"/>
        <v/>
      </c>
    </row>
    <row r="50" spans="1:12" x14ac:dyDescent="0.15">
      <c r="A50" s="6" t="str">
        <f>IF(ISNUMBER('Race 3'!A50),'Race 3'!A50,"")</f>
        <v/>
      </c>
      <c r="B50" s="8" t="str">
        <f>IF(ISNUMBER('Race 3'!A50),'Race 3'!B50,"")</f>
        <v/>
      </c>
      <c r="C50" s="5" t="str">
        <f>IF(ISNUMBER('Race 3'!A50),'Race 3'!C50&amp;" "&amp;'Race 3'!D50,"")</f>
        <v/>
      </c>
      <c r="D50" s="5" t="str">
        <f>IF(ISNUMBER('Race 3'!A50),'Race 3'!G50,"")</f>
        <v/>
      </c>
      <c r="E50" s="5" t="str">
        <f>IF(ISNUMBER('Race 3'!A50),'Race 3'!I50,"")</f>
        <v/>
      </c>
      <c r="F50" s="5" t="str">
        <f>IF(ISNUMBER('Race 3'!A50),'Race 3'!H50,"")</f>
        <v/>
      </c>
      <c r="G50" s="9" t="str">
        <f>IF(ISNUMBER('Race 3'!A50),'Race 3'!O50/60,"")</f>
        <v/>
      </c>
      <c r="H50" s="14" t="str">
        <f>IF(A50="","",IF(E50="Men",VLOOKUP(F50,'Time trial standards'!A$4:B$83,2,FALSE),VLOOKUP(F50,'Time trial standards'!A$4:C$83,3,FALSE)))</f>
        <v/>
      </c>
      <c r="I50" s="11" t="str">
        <f t="shared" si="4"/>
        <v/>
      </c>
      <c r="J50" s="11" t="str">
        <f t="shared" si="5"/>
        <v/>
      </c>
      <c r="K50" s="15" t="str">
        <f t="shared" si="6"/>
        <v/>
      </c>
      <c r="L50" s="5" t="str">
        <f t="shared" si="7"/>
        <v/>
      </c>
    </row>
    <row r="51" spans="1:12" x14ac:dyDescent="0.15">
      <c r="A51" s="6" t="str">
        <f>IF(ISNUMBER('Race 3'!A51),'Race 3'!A51,"")</f>
        <v/>
      </c>
      <c r="B51" s="8" t="str">
        <f>IF(ISNUMBER('Race 3'!A51),'Race 3'!B51,"")</f>
        <v/>
      </c>
      <c r="C51" s="5" t="str">
        <f>IF(ISNUMBER('Race 3'!A51),'Race 3'!C51&amp;" "&amp;'Race 3'!D51,"")</f>
        <v/>
      </c>
      <c r="D51" s="5" t="str">
        <f>IF(ISNUMBER('Race 3'!A51),'Race 3'!G51,"")</f>
        <v/>
      </c>
      <c r="E51" s="5" t="str">
        <f>IF(ISNUMBER('Race 3'!A51),'Race 3'!I51,"")</f>
        <v/>
      </c>
      <c r="F51" s="5" t="str">
        <f>IF(ISNUMBER('Race 3'!A51),'Race 3'!H51,"")</f>
        <v/>
      </c>
      <c r="G51" s="9" t="str">
        <f>IF(ISNUMBER('Race 3'!A51),'Race 3'!O51/60,"")</f>
        <v/>
      </c>
      <c r="H51" s="14" t="str">
        <f>IF(A51="","",IF(E51="Men",VLOOKUP(F51,'Time trial standards'!A$4:B$83,2,FALSE),VLOOKUP(F51,'Time trial standards'!A$4:C$83,3,FALSE)))</f>
        <v/>
      </c>
      <c r="I51" s="11" t="str">
        <f t="shared" si="4"/>
        <v/>
      </c>
      <c r="J51" s="11" t="str">
        <f t="shared" si="5"/>
        <v/>
      </c>
      <c r="K51" s="15" t="str">
        <f t="shared" si="6"/>
        <v/>
      </c>
      <c r="L51" s="5" t="str">
        <f t="shared" si="7"/>
        <v/>
      </c>
    </row>
    <row r="52" spans="1:12" x14ac:dyDescent="0.15">
      <c r="A52" s="6" t="str">
        <f>IF(ISNUMBER('Race 3'!A52),'Race 3'!A52,"")</f>
        <v/>
      </c>
      <c r="B52" s="8" t="str">
        <f>IF(ISNUMBER('Race 3'!A52),'Race 3'!B52,"")</f>
        <v/>
      </c>
      <c r="C52" s="5" t="str">
        <f>IF(ISNUMBER('Race 3'!A52),'Race 3'!C52&amp;" "&amp;'Race 3'!D52,"")</f>
        <v/>
      </c>
      <c r="D52" s="5" t="str">
        <f>IF(ISNUMBER('Race 3'!A52),'Race 3'!G52,"")</f>
        <v/>
      </c>
      <c r="E52" s="5" t="str">
        <f>IF(ISNUMBER('Race 3'!A52),'Race 3'!I52,"")</f>
        <v/>
      </c>
      <c r="F52" s="5" t="str">
        <f>IF(ISNUMBER('Race 3'!A52),'Race 3'!H52,"")</f>
        <v/>
      </c>
      <c r="G52" s="9" t="str">
        <f>IF(ISNUMBER('Race 3'!A52),'Race 3'!O52/60,"")</f>
        <v/>
      </c>
      <c r="H52" s="14" t="str">
        <f>IF(A52="","",IF(E52="Men",VLOOKUP(F52,'Time trial standards'!A$4:B$83,2,FALSE),VLOOKUP(F52,'Time trial standards'!A$4:C$83,3,FALSE)))</f>
        <v/>
      </c>
      <c r="I52" s="11" t="str">
        <f t="shared" si="4"/>
        <v/>
      </c>
      <c r="J52" s="11" t="str">
        <f t="shared" si="5"/>
        <v/>
      </c>
      <c r="K52" s="15" t="str">
        <f t="shared" si="6"/>
        <v/>
      </c>
      <c r="L52" s="5" t="str">
        <f t="shared" si="7"/>
        <v/>
      </c>
    </row>
    <row r="53" spans="1:12" x14ac:dyDescent="0.15">
      <c r="A53" s="6" t="str">
        <f>IF(ISNUMBER('Race 3'!A53),'Race 3'!A53,"")</f>
        <v/>
      </c>
      <c r="B53" s="8" t="str">
        <f>IF(ISNUMBER('Race 3'!A53),'Race 3'!B53,"")</f>
        <v/>
      </c>
      <c r="C53" s="5" t="str">
        <f>IF(ISNUMBER('Race 3'!A53),'Race 3'!C53&amp;" "&amp;'Race 3'!D53,"")</f>
        <v/>
      </c>
      <c r="D53" s="5" t="str">
        <f>IF(ISNUMBER('Race 3'!A53),'Race 3'!G53,"")</f>
        <v/>
      </c>
      <c r="E53" s="5" t="str">
        <f>IF(ISNUMBER('Race 3'!A53),'Race 3'!I53,"")</f>
        <v/>
      </c>
      <c r="F53" s="5" t="str">
        <f>IF(ISNUMBER('Race 3'!A53),'Race 3'!H53,"")</f>
        <v/>
      </c>
      <c r="G53" s="9" t="str">
        <f>IF(ISNUMBER('Race 3'!A53),'Race 3'!O53/60,"")</f>
        <v/>
      </c>
      <c r="H53" s="14" t="str">
        <f>IF(A53="","",IF(E53="Men",VLOOKUP(F53,'Time trial standards'!A$4:B$83,2,FALSE),VLOOKUP(F53,'Time trial standards'!A$4:C$83,3,FALSE)))</f>
        <v/>
      </c>
      <c r="I53" s="11" t="str">
        <f t="shared" si="4"/>
        <v/>
      </c>
      <c r="J53" s="11" t="str">
        <f t="shared" si="5"/>
        <v/>
      </c>
      <c r="K53" s="15" t="str">
        <f t="shared" si="6"/>
        <v/>
      </c>
      <c r="L53" s="5" t="str">
        <f t="shared" si="7"/>
        <v/>
      </c>
    </row>
    <row r="54" spans="1:12" x14ac:dyDescent="0.15">
      <c r="A54" s="6" t="str">
        <f>IF(ISNUMBER('Race 3'!A54),'Race 3'!A54,"")</f>
        <v/>
      </c>
      <c r="B54" s="8" t="str">
        <f>IF(ISNUMBER('Race 3'!A54),'Race 3'!B54,"")</f>
        <v/>
      </c>
      <c r="C54" s="5" t="str">
        <f>IF(ISNUMBER('Race 3'!A54),'Race 3'!C54&amp;" "&amp;'Race 3'!D54,"")</f>
        <v/>
      </c>
      <c r="D54" s="5" t="str">
        <f>IF(ISNUMBER('Race 3'!A54),'Race 3'!G54,"")</f>
        <v/>
      </c>
      <c r="E54" s="5" t="str">
        <f>IF(ISNUMBER('Race 3'!A54),'Race 3'!I54,"")</f>
        <v/>
      </c>
      <c r="F54" s="5" t="str">
        <f>IF(ISNUMBER('Race 3'!A54),'Race 3'!H54,"")</f>
        <v/>
      </c>
      <c r="G54" s="9" t="str">
        <f>IF(ISNUMBER('Race 3'!A54),'Race 3'!O54/60,"")</f>
        <v/>
      </c>
      <c r="H54" s="14" t="str">
        <f>IF(A54="","",IF(E54="Men",VLOOKUP(F54,'Time trial standards'!A$4:B$83,2,FALSE),VLOOKUP(F54,'Time trial standards'!A$4:C$83,3,FALSE)))</f>
        <v/>
      </c>
      <c r="I54" s="11" t="str">
        <f t="shared" si="4"/>
        <v/>
      </c>
      <c r="J54" s="11" t="str">
        <f t="shared" si="5"/>
        <v/>
      </c>
      <c r="K54" s="15" t="str">
        <f t="shared" si="6"/>
        <v/>
      </c>
      <c r="L54" s="5" t="str">
        <f t="shared" si="7"/>
        <v/>
      </c>
    </row>
    <row r="55" spans="1:12" x14ac:dyDescent="0.15">
      <c r="A55" s="6" t="str">
        <f>IF(ISNUMBER('Race 3'!A55),'Race 3'!A55,"")</f>
        <v/>
      </c>
      <c r="B55" s="8" t="str">
        <f>IF(ISNUMBER('Race 3'!A55),'Race 3'!B55,"")</f>
        <v/>
      </c>
      <c r="C55" s="5" t="str">
        <f>IF(ISNUMBER('Race 3'!A55),'Race 3'!C55&amp;" "&amp;'Race 3'!D55,"")</f>
        <v/>
      </c>
      <c r="D55" s="5" t="str">
        <f>IF(ISNUMBER('Race 3'!A55),'Race 3'!G55,"")</f>
        <v/>
      </c>
      <c r="E55" s="5" t="str">
        <f>IF(ISNUMBER('Race 3'!A55),'Race 3'!I55,"")</f>
        <v/>
      </c>
      <c r="F55" s="5" t="str">
        <f>IF(ISNUMBER('Race 3'!A55),'Race 3'!H55,"")</f>
        <v/>
      </c>
      <c r="G55" s="9" t="str">
        <f>IF(ISNUMBER('Race 3'!A55),'Race 3'!O55/60,"")</f>
        <v/>
      </c>
      <c r="H55" s="14" t="str">
        <f>IF(A55="","",IF(E55="Men",VLOOKUP(F55,'Time trial standards'!A$4:B$83,2,FALSE),VLOOKUP(F55,'Time trial standards'!A$4:C$83,3,FALSE)))</f>
        <v/>
      </c>
      <c r="I55" s="11" t="str">
        <f t="shared" si="4"/>
        <v/>
      </c>
      <c r="J55" s="11" t="str">
        <f t="shared" si="5"/>
        <v/>
      </c>
      <c r="K55" s="15" t="str">
        <f t="shared" si="6"/>
        <v/>
      </c>
      <c r="L55" s="5" t="str">
        <f t="shared" si="7"/>
        <v/>
      </c>
    </row>
    <row r="56" spans="1:12" x14ac:dyDescent="0.15">
      <c r="A56" s="6" t="str">
        <f>IF(ISNUMBER('Race 3'!A56),'Race 3'!A56,"")</f>
        <v/>
      </c>
      <c r="B56" s="8" t="str">
        <f>IF(ISNUMBER('Race 3'!A56),'Race 3'!B56,"")</f>
        <v/>
      </c>
      <c r="C56" s="5" t="str">
        <f>IF(ISNUMBER('Race 3'!A56),'Race 3'!C56&amp;" "&amp;'Race 3'!D56,"")</f>
        <v/>
      </c>
      <c r="D56" s="5" t="str">
        <f>IF(ISNUMBER('Race 3'!A56),'Race 3'!G56,"")</f>
        <v/>
      </c>
      <c r="E56" s="5" t="str">
        <f>IF(ISNUMBER('Race 3'!A56),'Race 3'!I56,"")</f>
        <v/>
      </c>
      <c r="F56" s="5" t="str">
        <f>IF(ISNUMBER('Race 3'!A56),'Race 3'!H56,"")</f>
        <v/>
      </c>
      <c r="G56" s="9" t="str">
        <f>IF(ISNUMBER('Race 3'!A56),'Race 3'!O56/60,"")</f>
        <v/>
      </c>
      <c r="H56" s="14" t="str">
        <f>IF(A56="","",IF(E56="Men",VLOOKUP(F56,'Time trial standards'!A$4:B$83,2,FALSE),VLOOKUP(F56,'Time trial standards'!A$4:C$83,3,FALSE)))</f>
        <v/>
      </c>
      <c r="I56" s="11" t="str">
        <f t="shared" si="4"/>
        <v/>
      </c>
      <c r="J56" s="11" t="str">
        <f t="shared" si="5"/>
        <v/>
      </c>
      <c r="K56" s="15" t="str">
        <f t="shared" si="6"/>
        <v/>
      </c>
      <c r="L56" s="5" t="str">
        <f t="shared" si="7"/>
        <v/>
      </c>
    </row>
    <row r="57" spans="1:12" x14ac:dyDescent="0.15">
      <c r="A57" s="6" t="str">
        <f>IF(ISNUMBER('Race 3'!A57),'Race 3'!A57,"")</f>
        <v/>
      </c>
      <c r="B57" s="8" t="str">
        <f>IF(ISNUMBER('Race 3'!A57),'Race 3'!B57,"")</f>
        <v/>
      </c>
      <c r="C57" s="5" t="str">
        <f>IF(ISNUMBER('Race 3'!A57),'Race 3'!C57&amp;" "&amp;'Race 3'!D57,"")</f>
        <v/>
      </c>
      <c r="D57" s="5" t="str">
        <f>IF(ISNUMBER('Race 3'!A57),'Race 3'!G57,"")</f>
        <v/>
      </c>
      <c r="E57" s="5" t="str">
        <f>IF(ISNUMBER('Race 3'!A57),'Race 3'!I57,"")</f>
        <v/>
      </c>
      <c r="F57" s="5" t="str">
        <f>IF(ISNUMBER('Race 3'!A57),'Race 3'!H57,"")</f>
        <v/>
      </c>
      <c r="G57" s="9" t="str">
        <f>IF(ISNUMBER('Race 3'!A57),'Race 3'!O57/60,"")</f>
        <v/>
      </c>
      <c r="H57" s="14" t="str">
        <f>IF(A57="","",IF(E57="Men",VLOOKUP(F57,'Time trial standards'!A$4:B$83,2,FALSE),VLOOKUP(F57,'Time trial standards'!A$4:C$83,3,FALSE)))</f>
        <v/>
      </c>
      <c r="I57" s="11" t="str">
        <f t="shared" si="4"/>
        <v/>
      </c>
      <c r="J57" s="11" t="str">
        <f t="shared" si="5"/>
        <v/>
      </c>
      <c r="K57" s="15" t="str">
        <f t="shared" si="6"/>
        <v/>
      </c>
      <c r="L57" s="5" t="str">
        <f t="shared" si="7"/>
        <v/>
      </c>
    </row>
    <row r="58" spans="1:12" x14ac:dyDescent="0.15">
      <c r="A58" s="6" t="str">
        <f>IF(ISNUMBER('Race 3'!A58),'Race 3'!A58,"")</f>
        <v/>
      </c>
      <c r="B58" s="8" t="str">
        <f>IF(ISNUMBER('Race 3'!A58),'Race 3'!B58,"")</f>
        <v/>
      </c>
      <c r="C58" s="5" t="str">
        <f>IF(ISNUMBER('Race 3'!A58),'Race 3'!C58&amp;" "&amp;'Race 3'!D58,"")</f>
        <v/>
      </c>
      <c r="D58" s="5" t="str">
        <f>IF(ISNUMBER('Race 3'!A58),'Race 3'!G58,"")</f>
        <v/>
      </c>
      <c r="E58" s="5" t="str">
        <f>IF(ISNUMBER('Race 3'!A58),'Race 3'!I58,"")</f>
        <v/>
      </c>
      <c r="F58" s="5" t="str">
        <f>IF(ISNUMBER('Race 3'!A58),'Race 3'!H58,"")</f>
        <v/>
      </c>
      <c r="G58" s="9" t="str">
        <f>IF(ISNUMBER('Race 3'!A58),'Race 3'!O58/60,"")</f>
        <v/>
      </c>
      <c r="H58" s="14" t="str">
        <f>IF(A58="","",IF(E58="Men",VLOOKUP(F58,'Time trial standards'!A$4:B$83,2,FALSE),VLOOKUP(F58,'Time trial standards'!A$4:C$83,3,FALSE)))</f>
        <v/>
      </c>
      <c r="I58" s="11" t="str">
        <f t="shared" si="4"/>
        <v/>
      </c>
      <c r="J58" s="11" t="str">
        <f t="shared" si="5"/>
        <v/>
      </c>
      <c r="K58" s="15" t="str">
        <f t="shared" si="6"/>
        <v/>
      </c>
      <c r="L58" s="5" t="str">
        <f t="shared" si="7"/>
        <v/>
      </c>
    </row>
    <row r="59" spans="1:12" x14ac:dyDescent="0.15">
      <c r="A59" s="6" t="str">
        <f>IF(ISNUMBER('Race 3'!A59),'Race 3'!A59,"")</f>
        <v/>
      </c>
      <c r="B59" s="8" t="str">
        <f>IF(ISNUMBER('Race 3'!A59),'Race 3'!B59,"")</f>
        <v/>
      </c>
      <c r="C59" s="5" t="str">
        <f>IF(ISNUMBER('Race 3'!A59),'Race 3'!C59&amp;" "&amp;'Race 3'!D59,"")</f>
        <v/>
      </c>
      <c r="D59" s="5" t="str">
        <f>IF(ISNUMBER('Race 3'!A59),'Race 3'!G59,"")</f>
        <v/>
      </c>
      <c r="E59" s="5" t="str">
        <f>IF(ISNUMBER('Race 3'!A59),'Race 3'!I59,"")</f>
        <v/>
      </c>
      <c r="F59" s="5" t="str">
        <f>IF(ISNUMBER('Race 3'!A59),'Race 3'!H59,"")</f>
        <v/>
      </c>
      <c r="G59" s="9" t="str">
        <f>IF(ISNUMBER('Race 3'!A59),'Race 3'!O59/60,"")</f>
        <v/>
      </c>
      <c r="H59" s="14" t="str">
        <f>IF(A59="","",IF(E59="Men",VLOOKUP(F59,'Time trial standards'!A$4:B$83,2,FALSE),VLOOKUP(F59,'Time trial standards'!A$4:C$83,3,FALSE)))</f>
        <v/>
      </c>
      <c r="I59" s="11" t="str">
        <f t="shared" si="4"/>
        <v/>
      </c>
      <c r="J59" s="11" t="str">
        <f t="shared" si="5"/>
        <v/>
      </c>
      <c r="K59" s="15" t="str">
        <f t="shared" si="6"/>
        <v/>
      </c>
      <c r="L59" s="5" t="str">
        <f t="shared" si="7"/>
        <v/>
      </c>
    </row>
    <row r="60" spans="1:12" x14ac:dyDescent="0.15">
      <c r="A60" s="6" t="str">
        <f>IF(ISNUMBER('Race 3'!A60),'Race 3'!A60,"")</f>
        <v/>
      </c>
      <c r="B60" s="8" t="str">
        <f>IF(ISNUMBER('Race 3'!A60),'Race 3'!B60,"")</f>
        <v/>
      </c>
      <c r="C60" s="5" t="str">
        <f>IF(ISNUMBER('Race 3'!A60),'Race 3'!C60&amp;" "&amp;'Race 3'!D60,"")</f>
        <v/>
      </c>
      <c r="D60" s="5" t="str">
        <f>IF(ISNUMBER('Race 3'!A60),'Race 3'!G60,"")</f>
        <v/>
      </c>
      <c r="E60" s="5" t="str">
        <f>IF(ISNUMBER('Race 3'!A60),'Race 3'!I60,"")</f>
        <v/>
      </c>
      <c r="F60" s="5" t="str">
        <f>IF(ISNUMBER('Race 3'!A60),'Race 3'!H60,"")</f>
        <v/>
      </c>
      <c r="G60" s="9" t="str">
        <f>IF(ISNUMBER('Race 3'!A60),'Race 3'!O60/60,"")</f>
        <v/>
      </c>
      <c r="H60" s="14" t="str">
        <f>IF(A60="","",IF(E60="Men",VLOOKUP(F60,'Time trial standards'!A$4:B$83,2,FALSE),VLOOKUP(F60,'Time trial standards'!A$4:C$83,3,FALSE)))</f>
        <v/>
      </c>
      <c r="I60" s="11" t="str">
        <f t="shared" si="4"/>
        <v/>
      </c>
      <c r="J60" s="11" t="str">
        <f t="shared" si="5"/>
        <v/>
      </c>
      <c r="K60" s="15" t="str">
        <f t="shared" si="6"/>
        <v/>
      </c>
      <c r="L60" s="5" t="str">
        <f t="shared" si="7"/>
        <v/>
      </c>
    </row>
    <row r="61" spans="1:12" x14ac:dyDescent="0.15">
      <c r="A61" s="6" t="str">
        <f>IF(ISNUMBER('Race 3'!A61),'Race 3'!A61,"")</f>
        <v/>
      </c>
      <c r="B61" s="8" t="str">
        <f>IF(ISNUMBER('Race 3'!A61),'Race 3'!B61,"")</f>
        <v/>
      </c>
      <c r="C61" s="5" t="str">
        <f>IF(ISNUMBER('Race 3'!A61),'Race 3'!C61&amp;" "&amp;'Race 3'!D61,"")</f>
        <v/>
      </c>
      <c r="D61" s="5" t="str">
        <f>IF(ISNUMBER('Race 3'!A61),'Race 3'!G61,"")</f>
        <v/>
      </c>
      <c r="E61" s="5" t="str">
        <f>IF(ISNUMBER('Race 3'!A61),'Race 3'!I61,"")</f>
        <v/>
      </c>
      <c r="F61" s="5" t="str">
        <f>IF(ISNUMBER('Race 3'!A61),'Race 3'!H61,"")</f>
        <v/>
      </c>
      <c r="G61" s="9" t="str">
        <f>IF(ISNUMBER('Race 3'!A61),'Race 3'!O61/60,"")</f>
        <v/>
      </c>
      <c r="H61" s="14" t="str">
        <f>IF(A61="","",IF(E61="Men",VLOOKUP(F61,'Time trial standards'!A$4:B$83,2,FALSE),VLOOKUP(F61,'Time trial standards'!A$4:C$83,3,FALSE)))</f>
        <v/>
      </c>
      <c r="I61" s="11" t="str">
        <f t="shared" si="4"/>
        <v/>
      </c>
      <c r="J61" s="11" t="str">
        <f t="shared" si="5"/>
        <v/>
      </c>
      <c r="K61" s="15" t="str">
        <f t="shared" si="6"/>
        <v/>
      </c>
      <c r="L61" s="5" t="str">
        <f t="shared" si="7"/>
        <v/>
      </c>
    </row>
    <row r="62" spans="1:12" x14ac:dyDescent="0.15">
      <c r="A62" s="6" t="str">
        <f>IF(ISNUMBER('Race 3'!A62),'Race 3'!A62,"")</f>
        <v/>
      </c>
      <c r="B62" s="8" t="str">
        <f>IF(ISNUMBER('Race 3'!A62),'Race 3'!B62,"")</f>
        <v/>
      </c>
      <c r="C62" s="5" t="str">
        <f>IF(ISNUMBER('Race 3'!A62),'Race 3'!C62&amp;" "&amp;'Race 3'!D62,"")</f>
        <v/>
      </c>
      <c r="D62" s="5" t="str">
        <f>IF(ISNUMBER('Race 3'!A62),'Race 3'!G62,"")</f>
        <v/>
      </c>
      <c r="E62" s="5" t="str">
        <f>IF(ISNUMBER('Race 3'!A62),'Race 3'!I62,"")</f>
        <v/>
      </c>
      <c r="F62" s="5" t="str">
        <f>IF(ISNUMBER('Race 3'!A62),'Race 3'!H62,"")</f>
        <v/>
      </c>
      <c r="G62" s="9" t="str">
        <f>IF(ISNUMBER('Race 3'!A62),'Race 3'!O62/60,"")</f>
        <v/>
      </c>
      <c r="H62" s="14" t="str">
        <f>IF(A62="","",IF(E62="Men",VLOOKUP(F62,'Time trial standards'!A$4:B$83,2,FALSE),VLOOKUP(F62,'Time trial standards'!A$4:C$83,3,FALSE)))</f>
        <v/>
      </c>
      <c r="I62" s="11" t="str">
        <f t="shared" si="4"/>
        <v/>
      </c>
      <c r="J62" s="11" t="str">
        <f t="shared" si="5"/>
        <v/>
      </c>
      <c r="K62" s="15" t="str">
        <f t="shared" si="6"/>
        <v/>
      </c>
      <c r="L62" s="5" t="str">
        <f t="shared" si="7"/>
        <v/>
      </c>
    </row>
    <row r="63" spans="1:12" x14ac:dyDescent="0.15">
      <c r="A63" s="6" t="str">
        <f>IF(ISNUMBER('Race 3'!A63),'Race 3'!A63,"")</f>
        <v/>
      </c>
      <c r="B63" s="8" t="str">
        <f>IF(ISNUMBER('Race 3'!A63),'Race 3'!B63,"")</f>
        <v/>
      </c>
      <c r="C63" s="5" t="str">
        <f>IF(ISNUMBER('Race 3'!A63),'Race 3'!C63&amp;" "&amp;'Race 3'!D63,"")</f>
        <v/>
      </c>
      <c r="D63" s="5" t="str">
        <f>IF(ISNUMBER('Race 3'!A63),'Race 3'!G63,"")</f>
        <v/>
      </c>
      <c r="E63" s="5" t="str">
        <f>IF(ISNUMBER('Race 3'!A63),'Race 3'!I63,"")</f>
        <v/>
      </c>
      <c r="F63" s="5" t="str">
        <f>IF(ISNUMBER('Race 3'!A63),'Race 3'!H63,"")</f>
        <v/>
      </c>
      <c r="G63" s="9" t="str">
        <f>IF(ISNUMBER('Race 3'!A63),'Race 3'!O63/60,"")</f>
        <v/>
      </c>
      <c r="H63" s="14" t="str">
        <f>IF(A63="","",IF(E63="Men",VLOOKUP(F63,'Time trial standards'!A$4:B$83,2,FALSE),VLOOKUP(F63,'Time trial standards'!A$4:C$83,3,FALSE)))</f>
        <v/>
      </c>
      <c r="I63" s="11" t="str">
        <f t="shared" si="4"/>
        <v/>
      </c>
      <c r="J63" s="11" t="str">
        <f t="shared" si="5"/>
        <v/>
      </c>
      <c r="K63" s="15" t="str">
        <f t="shared" si="6"/>
        <v/>
      </c>
      <c r="L63" s="5" t="str">
        <f t="shared" si="7"/>
        <v/>
      </c>
    </row>
    <row r="64" spans="1:12" x14ac:dyDescent="0.15">
      <c r="A64" s="6" t="str">
        <f>IF(ISNUMBER('Race 3'!A64),'Race 3'!A64,"")</f>
        <v/>
      </c>
      <c r="B64" s="8" t="str">
        <f>IF(ISNUMBER('Race 3'!A64),'Race 3'!B64,"")</f>
        <v/>
      </c>
      <c r="C64" s="5" t="str">
        <f>IF(ISNUMBER('Race 3'!A64),'Race 3'!C64&amp;" "&amp;'Race 3'!D64,"")</f>
        <v/>
      </c>
      <c r="D64" s="5" t="str">
        <f>IF(ISNUMBER('Race 3'!A64),'Race 3'!G64,"")</f>
        <v/>
      </c>
      <c r="E64" s="5" t="str">
        <f>IF(ISNUMBER('Race 3'!A64),'Race 3'!I64,"")</f>
        <v/>
      </c>
      <c r="F64" s="5" t="str">
        <f>IF(ISNUMBER('Race 3'!A64),'Race 3'!H64,"")</f>
        <v/>
      </c>
      <c r="G64" s="9" t="str">
        <f>IF(ISNUMBER('Race 3'!A64),'Race 3'!O64/60,"")</f>
        <v/>
      </c>
      <c r="H64" s="14" t="str">
        <f>IF(A64="","",IF(E64="Men",VLOOKUP(F64,'Time trial standards'!A$4:B$83,2,FALSE),VLOOKUP(F64,'Time trial standards'!A$4:C$83,3,FALSE)))</f>
        <v/>
      </c>
      <c r="I64" s="11" t="str">
        <f t="shared" si="4"/>
        <v/>
      </c>
      <c r="J64" s="11" t="str">
        <f t="shared" si="5"/>
        <v/>
      </c>
      <c r="K64" s="15" t="str">
        <f t="shared" si="6"/>
        <v/>
      </c>
      <c r="L64" s="5" t="str">
        <f t="shared" si="7"/>
        <v/>
      </c>
    </row>
    <row r="65" spans="1:12" x14ac:dyDescent="0.15">
      <c r="A65" s="6" t="str">
        <f>IF(ISNUMBER('Race 3'!A65),'Race 3'!A65,"")</f>
        <v/>
      </c>
      <c r="B65" s="8" t="str">
        <f>IF(ISNUMBER('Race 3'!A65),'Race 3'!B65,"")</f>
        <v/>
      </c>
      <c r="C65" s="5" t="str">
        <f>IF(ISNUMBER('Race 3'!A65),'Race 3'!C65&amp;" "&amp;'Race 3'!D65,"")</f>
        <v/>
      </c>
      <c r="D65" s="5" t="str">
        <f>IF(ISNUMBER('Race 3'!A65),'Race 3'!G65,"")</f>
        <v/>
      </c>
      <c r="E65" s="5" t="str">
        <f>IF(ISNUMBER('Race 3'!A65),'Race 3'!I65,"")</f>
        <v/>
      </c>
      <c r="F65" s="5" t="str">
        <f>IF(ISNUMBER('Race 3'!A65),'Race 3'!H65,"")</f>
        <v/>
      </c>
      <c r="G65" s="9" t="str">
        <f>IF(ISNUMBER('Race 3'!A65),'Race 3'!O65/60,"")</f>
        <v/>
      </c>
      <c r="H65" s="14" t="str">
        <f>IF(A65="","",IF(E65="Men",VLOOKUP(F65,'Time trial standards'!A$4:B$83,2,FALSE),VLOOKUP(F65,'Time trial standards'!A$4:C$83,3,FALSE)))</f>
        <v/>
      </c>
      <c r="I65" s="11" t="str">
        <f t="shared" si="4"/>
        <v/>
      </c>
      <c r="J65" s="11" t="str">
        <f t="shared" si="5"/>
        <v/>
      </c>
      <c r="K65" s="15" t="str">
        <f t="shared" si="6"/>
        <v/>
      </c>
      <c r="L65" s="5" t="str">
        <f t="shared" si="7"/>
        <v/>
      </c>
    </row>
    <row r="66" spans="1:12" x14ac:dyDescent="0.15">
      <c r="A66" s="6" t="str">
        <f>IF(ISNUMBER('Race 3'!A66),'Race 3'!A66,"")</f>
        <v/>
      </c>
      <c r="B66" s="8" t="str">
        <f>IF(ISNUMBER('Race 3'!A66),'Race 3'!B66,"")</f>
        <v/>
      </c>
      <c r="C66" s="5" t="str">
        <f>IF(ISNUMBER('Race 3'!A66),'Race 3'!C66&amp;" "&amp;'Race 3'!D66,"")</f>
        <v/>
      </c>
      <c r="D66" s="5" t="str">
        <f>IF(ISNUMBER('Race 3'!A66),'Race 3'!G66,"")</f>
        <v/>
      </c>
      <c r="E66" s="5" t="str">
        <f>IF(ISNUMBER('Race 3'!A66),'Race 3'!I66,"")</f>
        <v/>
      </c>
      <c r="F66" s="5" t="str">
        <f>IF(ISNUMBER('Race 3'!A66),'Race 3'!H66,"")</f>
        <v/>
      </c>
      <c r="G66" s="9" t="str">
        <f>IF(ISNUMBER('Race 3'!A66),'Race 3'!O66/60,"")</f>
        <v/>
      </c>
      <c r="H66" s="14" t="str">
        <f>IF(A66="","",IF(E66="Men",VLOOKUP(F66,'Time trial standards'!A$4:B$83,2,FALSE),VLOOKUP(F66,'Time trial standards'!A$4:C$83,3,FALSE)))</f>
        <v/>
      </c>
      <c r="I66" s="11" t="str">
        <f t="shared" ref="I66:I97" si="8">IF(G66="","",IF(G66-H66&gt;0,G66-H66,""))</f>
        <v/>
      </c>
      <c r="J66" s="11" t="str">
        <f t="shared" ref="J66:J96" si="9">IF(G66="","",IF(G66-H66&gt;0,"",H66-G66))</f>
        <v/>
      </c>
      <c r="K66" s="15" t="str">
        <f t="shared" ref="K66:K97" si="10">IF(OR(G66="",G66=Y$1),"",IF(I66="",-J66/G66*100,I66/G66*100))</f>
        <v/>
      </c>
      <c r="L66" s="5" t="str">
        <f t="shared" ref="L66:L97" si="11">IF(K66="","",RANK(K66,K$2:K$96,1))</f>
        <v/>
      </c>
    </row>
    <row r="67" spans="1:12" x14ac:dyDescent="0.15">
      <c r="A67" s="6" t="str">
        <f>IF(ISNUMBER('Race 3'!A67),'Race 3'!A67,"")</f>
        <v/>
      </c>
      <c r="B67" s="8" t="str">
        <f>IF(ISNUMBER('Race 3'!A67),'Race 3'!B67,"")</f>
        <v/>
      </c>
      <c r="C67" s="5" t="str">
        <f>IF(ISNUMBER('Race 3'!A67),'Race 3'!C67&amp;" "&amp;'Race 3'!D67,"")</f>
        <v/>
      </c>
      <c r="D67" s="5" t="str">
        <f>IF(ISNUMBER('Race 3'!A67),'Race 3'!G67,"")</f>
        <v/>
      </c>
      <c r="E67" s="5" t="str">
        <f>IF(ISNUMBER('Race 3'!A67),'Race 3'!I67,"")</f>
        <v/>
      </c>
      <c r="F67" s="5" t="str">
        <f>IF(ISNUMBER('Race 3'!A67),'Race 3'!H67,"")</f>
        <v/>
      </c>
      <c r="G67" s="9" t="str">
        <f>IF(ISNUMBER('Race 3'!A67),'Race 3'!O67/60,"")</f>
        <v/>
      </c>
      <c r="H67" s="14" t="str">
        <f>IF(A67="","",IF(E67="Men",VLOOKUP(F67,'Time trial standards'!A$4:B$83,2,FALSE),VLOOKUP(F67,'Time trial standards'!A$4:C$83,3,FALSE)))</f>
        <v/>
      </c>
      <c r="I67" s="11" t="str">
        <f t="shared" si="8"/>
        <v/>
      </c>
      <c r="J67" s="11" t="str">
        <f t="shared" si="9"/>
        <v/>
      </c>
      <c r="K67" s="15" t="str">
        <f t="shared" si="10"/>
        <v/>
      </c>
      <c r="L67" s="5" t="str">
        <f t="shared" si="11"/>
        <v/>
      </c>
    </row>
    <row r="68" spans="1:12" x14ac:dyDescent="0.15">
      <c r="A68" s="6" t="str">
        <f>IF(ISNUMBER('Race 3'!A68),'Race 3'!A68,"")</f>
        <v/>
      </c>
      <c r="B68" s="8" t="str">
        <f>IF(ISNUMBER('Race 3'!A68),'Race 3'!B68,"")</f>
        <v/>
      </c>
      <c r="C68" s="5" t="str">
        <f>IF(ISNUMBER('Race 3'!A68),'Race 3'!C68&amp;" "&amp;'Race 3'!D68,"")</f>
        <v/>
      </c>
      <c r="D68" s="5" t="str">
        <f>IF(ISNUMBER('Race 3'!A68),'Race 3'!G68,"")</f>
        <v/>
      </c>
      <c r="E68" s="5" t="str">
        <f>IF(ISNUMBER('Race 3'!A68),'Race 3'!I68,"")</f>
        <v/>
      </c>
      <c r="F68" s="5" t="str">
        <f>IF(ISNUMBER('Race 3'!A68),'Race 3'!H68,"")</f>
        <v/>
      </c>
      <c r="G68" s="9" t="str">
        <f>IF(ISNUMBER('Race 3'!A68),'Race 3'!O68/60,"")</f>
        <v/>
      </c>
      <c r="H68" s="14" t="str">
        <f>IF(A68="","",IF(E68="Men",VLOOKUP(F68,'Time trial standards'!A$4:B$83,2,FALSE),VLOOKUP(F68,'Time trial standards'!A$4:C$83,3,FALSE)))</f>
        <v/>
      </c>
      <c r="I68" s="11" t="str">
        <f t="shared" si="8"/>
        <v/>
      </c>
      <c r="J68" s="11" t="str">
        <f t="shared" si="9"/>
        <v/>
      </c>
      <c r="K68" s="15" t="str">
        <f t="shared" si="10"/>
        <v/>
      </c>
      <c r="L68" s="5" t="str">
        <f t="shared" si="11"/>
        <v/>
      </c>
    </row>
    <row r="69" spans="1:12" x14ac:dyDescent="0.15">
      <c r="A69" s="6" t="str">
        <f>IF(ISNUMBER('Race 3'!A69),'Race 3'!A69,"")</f>
        <v/>
      </c>
      <c r="B69" s="8" t="str">
        <f>IF(ISNUMBER('Race 3'!A69),'Race 3'!B69,"")</f>
        <v/>
      </c>
      <c r="C69" s="5" t="str">
        <f>IF(ISNUMBER('Race 3'!A69),'Race 3'!C69&amp;" "&amp;'Race 3'!D69,"")</f>
        <v/>
      </c>
      <c r="D69" s="5" t="str">
        <f>IF(ISNUMBER('Race 3'!A69),'Race 3'!G69,"")</f>
        <v/>
      </c>
      <c r="E69" s="5" t="str">
        <f>IF(ISNUMBER('Race 3'!A69),'Race 3'!I69,"")</f>
        <v/>
      </c>
      <c r="F69" s="5" t="str">
        <f>IF(ISNUMBER('Race 3'!A69),'Race 3'!H69,"")</f>
        <v/>
      </c>
      <c r="G69" s="9" t="str">
        <f>IF(ISNUMBER('Race 3'!A69),'Race 3'!O69/60,"")</f>
        <v/>
      </c>
      <c r="H69" s="14" t="str">
        <f>IF(A69="","",IF(E69="Men",VLOOKUP(F69,'Time trial standards'!A$4:B$83,2,FALSE),VLOOKUP(F69,'Time trial standards'!A$4:C$83,3,FALSE)))</f>
        <v/>
      </c>
      <c r="I69" s="11" t="str">
        <f t="shared" si="8"/>
        <v/>
      </c>
      <c r="J69" s="11" t="str">
        <f t="shared" si="9"/>
        <v/>
      </c>
      <c r="K69" s="15" t="str">
        <f t="shared" si="10"/>
        <v/>
      </c>
      <c r="L69" s="5" t="str">
        <f t="shared" si="11"/>
        <v/>
      </c>
    </row>
    <row r="70" spans="1:12" x14ac:dyDescent="0.15">
      <c r="A70" s="6" t="str">
        <f>IF(ISNUMBER('Race 3'!A70),'Race 3'!A70,"")</f>
        <v/>
      </c>
      <c r="B70" s="8" t="str">
        <f>IF(ISNUMBER('Race 3'!A70),'Race 3'!B70,"")</f>
        <v/>
      </c>
      <c r="C70" s="5" t="str">
        <f>IF(ISNUMBER('Race 3'!A70),'Race 3'!C70&amp;" "&amp;'Race 3'!D70,"")</f>
        <v/>
      </c>
      <c r="D70" s="5" t="str">
        <f>IF(ISNUMBER('Race 3'!A70),'Race 3'!G70,"")</f>
        <v/>
      </c>
      <c r="E70" s="5" t="str">
        <f>IF(ISNUMBER('Race 3'!A70),'Race 3'!I70,"")</f>
        <v/>
      </c>
      <c r="F70" s="5" t="str">
        <f>IF(ISNUMBER('Race 3'!A70),'Race 3'!H70,"")</f>
        <v/>
      </c>
      <c r="G70" s="9" t="str">
        <f>IF(ISNUMBER('Race 3'!A70),'Race 3'!O70/60,"")</f>
        <v/>
      </c>
      <c r="H70" s="14" t="str">
        <f>IF(A70="","",IF(E70="Men",VLOOKUP(F70,'Time trial standards'!A$4:B$83,2,FALSE),VLOOKUP(F70,'Time trial standards'!A$4:C$83,3,FALSE)))</f>
        <v/>
      </c>
      <c r="I70" s="11" t="str">
        <f t="shared" si="8"/>
        <v/>
      </c>
      <c r="J70" s="11" t="str">
        <f t="shared" si="9"/>
        <v/>
      </c>
      <c r="K70" s="15" t="str">
        <f t="shared" si="10"/>
        <v/>
      </c>
      <c r="L70" s="5" t="str">
        <f t="shared" si="11"/>
        <v/>
      </c>
    </row>
    <row r="71" spans="1:12" x14ac:dyDescent="0.15">
      <c r="A71" s="6" t="str">
        <f>IF(ISNUMBER('Race 3'!A71),'Race 3'!A71,"")</f>
        <v/>
      </c>
      <c r="B71" s="8" t="str">
        <f>IF(ISNUMBER('Race 3'!A71),'Race 3'!B71,"")</f>
        <v/>
      </c>
      <c r="C71" s="5" t="str">
        <f>IF(ISNUMBER('Race 3'!A71),'Race 3'!C71&amp;" "&amp;'Race 3'!D71,"")</f>
        <v/>
      </c>
      <c r="D71" s="5" t="str">
        <f>IF(ISNUMBER('Race 3'!A71),'Race 3'!G71,"")</f>
        <v/>
      </c>
      <c r="E71" s="5" t="str">
        <f>IF(ISNUMBER('Race 3'!A71),'Race 3'!I71,"")</f>
        <v/>
      </c>
      <c r="F71" s="5" t="str">
        <f>IF(ISNUMBER('Race 3'!A71),'Race 3'!H71,"")</f>
        <v/>
      </c>
      <c r="G71" s="9" t="str">
        <f>IF(ISNUMBER('Race 3'!A71),'Race 3'!O71/60,"")</f>
        <v/>
      </c>
      <c r="H71" s="14" t="str">
        <f>IF(A71="","",IF(E71="Men",VLOOKUP(F71,'Time trial standards'!A$4:B$83,2,FALSE),VLOOKUP(F71,'Time trial standards'!A$4:C$83,3,FALSE)))</f>
        <v/>
      </c>
      <c r="I71" s="11" t="str">
        <f t="shared" si="8"/>
        <v/>
      </c>
      <c r="J71" s="11" t="str">
        <f t="shared" si="9"/>
        <v/>
      </c>
      <c r="K71" s="15" t="str">
        <f t="shared" si="10"/>
        <v/>
      </c>
      <c r="L71" s="5" t="str">
        <f t="shared" si="11"/>
        <v/>
      </c>
    </row>
    <row r="72" spans="1:12" x14ac:dyDescent="0.15">
      <c r="A72" s="6" t="str">
        <f>IF(ISNUMBER('Race 3'!A72),'Race 3'!A72,"")</f>
        <v/>
      </c>
      <c r="B72" s="8" t="str">
        <f>IF(ISNUMBER('Race 3'!A72),'Race 3'!B72,"")</f>
        <v/>
      </c>
      <c r="C72" s="5" t="str">
        <f>IF(ISNUMBER('Race 3'!A72),'Race 3'!C72&amp;" "&amp;'Race 3'!D72,"")</f>
        <v/>
      </c>
      <c r="D72" s="5" t="str">
        <f>IF(ISNUMBER('Race 3'!A72),'Race 3'!G72,"")</f>
        <v/>
      </c>
      <c r="E72" s="5" t="str">
        <f>IF(ISNUMBER('Race 3'!A72),'Race 3'!I72,"")</f>
        <v/>
      </c>
      <c r="F72" s="5" t="str">
        <f>IF(ISNUMBER('Race 3'!A72),'Race 3'!H72,"")</f>
        <v/>
      </c>
      <c r="G72" s="9" t="str">
        <f>IF(ISNUMBER('Race 3'!A72),'Race 3'!O72/60,"")</f>
        <v/>
      </c>
      <c r="H72" s="14" t="str">
        <f>IF(A72="","",IF(E72="Men",VLOOKUP(F72,'Time trial standards'!A$4:B$83,2,FALSE),VLOOKUP(F72,'Time trial standards'!A$4:C$83,3,FALSE)))</f>
        <v/>
      </c>
      <c r="I72" s="11" t="str">
        <f t="shared" si="8"/>
        <v/>
      </c>
      <c r="J72" s="11" t="str">
        <f t="shared" si="9"/>
        <v/>
      </c>
      <c r="K72" s="15" t="str">
        <f t="shared" si="10"/>
        <v/>
      </c>
      <c r="L72" s="5" t="str">
        <f t="shared" si="11"/>
        <v/>
      </c>
    </row>
    <row r="73" spans="1:12" x14ac:dyDescent="0.15">
      <c r="A73" s="6" t="str">
        <f>IF(ISNUMBER('Race 3'!A73),'Race 3'!A73,"")</f>
        <v/>
      </c>
      <c r="B73" s="8" t="str">
        <f>IF(ISNUMBER('Race 3'!A73),'Race 3'!B73,"")</f>
        <v/>
      </c>
      <c r="C73" s="5" t="str">
        <f>IF(ISNUMBER('Race 3'!A73),'Race 3'!C73&amp;" "&amp;'Race 3'!D73,"")</f>
        <v/>
      </c>
      <c r="D73" s="5" t="str">
        <f>IF(ISNUMBER('Race 3'!A73),'Race 3'!G73,"")</f>
        <v/>
      </c>
      <c r="E73" s="5" t="str">
        <f>IF(ISNUMBER('Race 3'!A73),'Race 3'!I73,"")</f>
        <v/>
      </c>
      <c r="F73" s="5" t="str">
        <f>IF(ISNUMBER('Race 3'!A73),'Race 3'!H73,"")</f>
        <v/>
      </c>
      <c r="G73" s="9" t="str">
        <f>IF(ISNUMBER('Race 3'!A73),'Race 3'!O73/60,"")</f>
        <v/>
      </c>
      <c r="H73" s="14" t="str">
        <f>IF(A73="","",IF(E73="Men",VLOOKUP(F73,'Time trial standards'!A$4:B$83,2,FALSE),VLOOKUP(F73,'Time trial standards'!A$4:C$83,3,FALSE)))</f>
        <v/>
      </c>
      <c r="I73" s="11" t="str">
        <f t="shared" si="8"/>
        <v/>
      </c>
      <c r="J73" s="11" t="str">
        <f t="shared" si="9"/>
        <v/>
      </c>
      <c r="K73" s="15" t="str">
        <f t="shared" si="10"/>
        <v/>
      </c>
      <c r="L73" s="5" t="str">
        <f t="shared" si="11"/>
        <v/>
      </c>
    </row>
    <row r="74" spans="1:12" x14ac:dyDescent="0.15">
      <c r="A74" s="6" t="str">
        <f>IF(ISNUMBER('Race 3'!A74),'Race 3'!A74,"")</f>
        <v/>
      </c>
      <c r="B74" s="8" t="str">
        <f>IF(ISNUMBER('Race 3'!A74),'Race 3'!B74,"")</f>
        <v/>
      </c>
      <c r="C74" s="5" t="str">
        <f>IF(ISNUMBER('Race 3'!A74),'Race 3'!C74&amp;" "&amp;'Race 3'!D74,"")</f>
        <v/>
      </c>
      <c r="D74" s="5" t="str">
        <f>IF(ISNUMBER('Race 3'!A74),'Race 3'!G74,"")</f>
        <v/>
      </c>
      <c r="E74" s="5" t="str">
        <f>IF(ISNUMBER('Race 3'!A74),'Race 3'!I74,"")</f>
        <v/>
      </c>
      <c r="F74" s="5" t="str">
        <f>IF(ISNUMBER('Race 3'!A74),'Race 3'!H74,"")</f>
        <v/>
      </c>
      <c r="G74" s="9" t="str">
        <f>IF(ISNUMBER('Race 3'!A74),'Race 3'!O74/60,"")</f>
        <v/>
      </c>
      <c r="H74" s="14" t="str">
        <f>IF(A74="","",IF(E74="Men",VLOOKUP(F74,'Time trial standards'!A$4:B$83,2,FALSE),VLOOKUP(F74,'Time trial standards'!A$4:C$83,3,FALSE)))</f>
        <v/>
      </c>
      <c r="I74" s="11" t="str">
        <f t="shared" si="8"/>
        <v/>
      </c>
      <c r="J74" s="11" t="str">
        <f t="shared" si="9"/>
        <v/>
      </c>
      <c r="K74" s="15" t="str">
        <f t="shared" si="10"/>
        <v/>
      </c>
      <c r="L74" s="5" t="str">
        <f t="shared" si="11"/>
        <v/>
      </c>
    </row>
    <row r="75" spans="1:12" x14ac:dyDescent="0.15">
      <c r="A75" s="6" t="str">
        <f>IF(ISNUMBER('Race 3'!A75),'Race 3'!A75,"")</f>
        <v/>
      </c>
      <c r="B75" s="8" t="str">
        <f>IF(ISNUMBER('Race 3'!A75),'Race 3'!B75,"")</f>
        <v/>
      </c>
      <c r="C75" s="5" t="str">
        <f>IF(ISNUMBER('Race 3'!A75),'Race 3'!C75&amp;" "&amp;'Race 3'!D75,"")</f>
        <v/>
      </c>
      <c r="D75" s="5" t="str">
        <f>IF(ISNUMBER('Race 3'!A75),'Race 3'!G75,"")</f>
        <v/>
      </c>
      <c r="E75" s="5" t="str">
        <f>IF(ISNUMBER('Race 3'!A75),'Race 3'!I75,"")</f>
        <v/>
      </c>
      <c r="F75" s="5" t="str">
        <f>IF(ISNUMBER('Race 3'!A75),'Race 3'!H75,"")</f>
        <v/>
      </c>
      <c r="G75" s="9" t="str">
        <f>IF(ISNUMBER('Race 3'!A75),'Race 3'!O75/60,"")</f>
        <v/>
      </c>
      <c r="H75" s="14" t="str">
        <f>IF(A75="","",IF(E75="Men",VLOOKUP(F75,'Time trial standards'!A$4:B$83,2,FALSE),VLOOKUP(F75,'Time trial standards'!A$4:C$83,3,FALSE)))</f>
        <v/>
      </c>
      <c r="I75" s="11" t="str">
        <f t="shared" si="8"/>
        <v/>
      </c>
      <c r="J75" s="11" t="str">
        <f t="shared" si="9"/>
        <v/>
      </c>
      <c r="K75" s="15" t="str">
        <f t="shared" si="10"/>
        <v/>
      </c>
      <c r="L75" s="5" t="str">
        <f t="shared" si="11"/>
        <v/>
      </c>
    </row>
    <row r="76" spans="1:12" x14ac:dyDescent="0.15">
      <c r="A76" s="6" t="str">
        <f>IF(ISNUMBER('Race 3'!A76),'Race 3'!A76,"")</f>
        <v/>
      </c>
      <c r="B76" s="8" t="str">
        <f>IF(ISNUMBER('Race 3'!A76),'Race 3'!B76,"")</f>
        <v/>
      </c>
      <c r="C76" s="5" t="str">
        <f>IF(ISNUMBER('Race 3'!A76),'Race 3'!C76&amp;" "&amp;'Race 3'!D76,"")</f>
        <v/>
      </c>
      <c r="D76" s="5" t="str">
        <f>IF(ISNUMBER('Race 3'!A76),'Race 3'!G76,"")</f>
        <v/>
      </c>
      <c r="E76" s="5" t="str">
        <f>IF(ISNUMBER('Race 3'!A76),'Race 3'!I76,"")</f>
        <v/>
      </c>
      <c r="F76" s="5" t="str">
        <f>IF(ISNUMBER('Race 3'!A76),'Race 3'!H76,"")</f>
        <v/>
      </c>
      <c r="G76" s="9" t="str">
        <f>IF(ISNUMBER('Race 3'!A76),'Race 3'!O76/60,"")</f>
        <v/>
      </c>
      <c r="H76" s="14" t="str">
        <f>IF(A76="","",IF(E76="Men",VLOOKUP(F76,'Time trial standards'!A$4:B$83,2,FALSE),VLOOKUP(F76,'Time trial standards'!A$4:C$83,3,FALSE)))</f>
        <v/>
      </c>
      <c r="I76" s="11" t="str">
        <f t="shared" si="8"/>
        <v/>
      </c>
      <c r="J76" s="11" t="str">
        <f t="shared" si="9"/>
        <v/>
      </c>
      <c r="K76" s="15" t="str">
        <f t="shared" si="10"/>
        <v/>
      </c>
      <c r="L76" s="5" t="str">
        <f t="shared" si="11"/>
        <v/>
      </c>
    </row>
    <row r="77" spans="1:12" x14ac:dyDescent="0.15">
      <c r="A77" s="6" t="str">
        <f>IF(ISNUMBER('Race 3'!A77),'Race 3'!A77,"")</f>
        <v/>
      </c>
      <c r="B77" s="8" t="str">
        <f>IF(ISNUMBER('Race 3'!A77),'Race 3'!B77,"")</f>
        <v/>
      </c>
      <c r="C77" s="5" t="str">
        <f>IF(ISNUMBER('Race 3'!A77),'Race 3'!C77&amp;" "&amp;'Race 3'!D77,"")</f>
        <v/>
      </c>
      <c r="D77" s="5" t="str">
        <f>IF(ISNUMBER('Race 3'!A77),'Race 3'!G77,"")</f>
        <v/>
      </c>
      <c r="E77" s="5" t="str">
        <f>IF(ISNUMBER('Race 3'!A77),'Race 3'!I77,"")</f>
        <v/>
      </c>
      <c r="F77" s="5" t="str">
        <f>IF(ISNUMBER('Race 3'!A77),'Race 3'!H77,"")</f>
        <v/>
      </c>
      <c r="G77" s="9" t="str">
        <f>IF(ISNUMBER('Race 3'!A77),'Race 3'!O77/60,"")</f>
        <v/>
      </c>
      <c r="H77" s="14" t="str">
        <f>IF(A77="","",IF(E77="Men",VLOOKUP(F77,'Time trial standards'!A$4:B$83,2,FALSE),VLOOKUP(F77,'Time trial standards'!A$4:C$83,3,FALSE)))</f>
        <v/>
      </c>
      <c r="I77" s="11" t="str">
        <f t="shared" si="8"/>
        <v/>
      </c>
      <c r="J77" s="11" t="str">
        <f t="shared" si="9"/>
        <v/>
      </c>
      <c r="K77" s="15" t="str">
        <f t="shared" si="10"/>
        <v/>
      </c>
      <c r="L77" s="5" t="str">
        <f t="shared" si="11"/>
        <v/>
      </c>
    </row>
    <row r="78" spans="1:12" x14ac:dyDescent="0.15">
      <c r="A78" s="6" t="str">
        <f>IF(ISNUMBER('Race 3'!A78),'Race 3'!A78,"")</f>
        <v/>
      </c>
      <c r="B78" s="8" t="str">
        <f>IF(ISNUMBER('Race 3'!A78),'Race 3'!B78,"")</f>
        <v/>
      </c>
      <c r="C78" s="5" t="str">
        <f>IF(ISNUMBER('Race 3'!A78),'Race 3'!C78&amp;" "&amp;'Race 3'!D78,"")</f>
        <v/>
      </c>
      <c r="D78" s="5" t="str">
        <f>IF(ISNUMBER('Race 3'!A78),'Race 3'!G78,"")</f>
        <v/>
      </c>
      <c r="E78" s="5" t="str">
        <f>IF(ISNUMBER('Race 3'!A78),'Race 3'!I78,"")</f>
        <v/>
      </c>
      <c r="F78" s="5" t="str">
        <f>IF(ISNUMBER('Race 3'!A78),'Race 3'!H78,"")</f>
        <v/>
      </c>
      <c r="G78" s="9" t="str">
        <f>IF(ISNUMBER('Race 3'!A78),'Race 3'!O78/60,"")</f>
        <v/>
      </c>
      <c r="H78" s="14" t="str">
        <f>IF(A78="","",IF(E78="Men",VLOOKUP(F78,'Time trial standards'!A$4:B$83,2,FALSE),VLOOKUP(F78,'Time trial standards'!A$4:C$83,3,FALSE)))</f>
        <v/>
      </c>
      <c r="I78" s="11" t="str">
        <f t="shared" si="8"/>
        <v/>
      </c>
      <c r="J78" s="11" t="str">
        <f t="shared" si="9"/>
        <v/>
      </c>
      <c r="K78" s="15" t="str">
        <f t="shared" si="10"/>
        <v/>
      </c>
      <c r="L78" s="5" t="str">
        <f t="shared" si="11"/>
        <v/>
      </c>
    </row>
    <row r="79" spans="1:12" x14ac:dyDescent="0.15">
      <c r="A79" s="6" t="str">
        <f>IF(ISNUMBER('Race 3'!A79),'Race 3'!A79,"")</f>
        <v/>
      </c>
      <c r="B79" s="8" t="str">
        <f>IF(ISNUMBER('Race 3'!A79),'Race 3'!B79,"")</f>
        <v/>
      </c>
      <c r="C79" s="5" t="str">
        <f>IF(ISNUMBER('Race 3'!A79),'Race 3'!C79&amp;" "&amp;'Race 3'!D79,"")</f>
        <v/>
      </c>
      <c r="D79" s="5" t="str">
        <f>IF(ISNUMBER('Race 3'!A79),'Race 3'!G79,"")</f>
        <v/>
      </c>
      <c r="E79" s="5" t="str">
        <f>IF(ISNUMBER('Race 3'!A79),'Race 3'!I79,"")</f>
        <v/>
      </c>
      <c r="F79" s="5" t="str">
        <f>IF(ISNUMBER('Race 3'!A79),'Race 3'!H79,"")</f>
        <v/>
      </c>
      <c r="G79" s="9" t="str">
        <f>IF(ISNUMBER('Race 3'!A79),'Race 3'!O79/60,"")</f>
        <v/>
      </c>
      <c r="H79" s="14" t="str">
        <f>IF(A79="","",IF(E79="Men",VLOOKUP(F79,'Time trial standards'!A$4:B$83,2,FALSE),VLOOKUP(F79,'Time trial standards'!A$4:C$83,3,FALSE)))</f>
        <v/>
      </c>
      <c r="I79" s="11" t="str">
        <f t="shared" si="8"/>
        <v/>
      </c>
      <c r="J79" s="11" t="str">
        <f t="shared" si="9"/>
        <v/>
      </c>
      <c r="K79" s="15" t="str">
        <f t="shared" si="10"/>
        <v/>
      </c>
      <c r="L79" s="5" t="str">
        <f t="shared" si="11"/>
        <v/>
      </c>
    </row>
    <row r="80" spans="1:12" x14ac:dyDescent="0.15">
      <c r="A80" s="6" t="str">
        <f>IF(ISNUMBER('Race 3'!A80),'Race 3'!A80,"")</f>
        <v/>
      </c>
      <c r="B80" s="8" t="str">
        <f>IF(ISNUMBER('Race 3'!A80),'Race 3'!B80,"")</f>
        <v/>
      </c>
      <c r="C80" s="5" t="str">
        <f>IF(ISNUMBER('Race 3'!A80),'Race 3'!C80&amp;" "&amp;'Race 3'!D80,"")</f>
        <v/>
      </c>
      <c r="D80" s="5" t="str">
        <f>IF(ISNUMBER('Race 3'!A80),'Race 3'!G80,"")</f>
        <v/>
      </c>
      <c r="E80" s="5" t="str">
        <f>IF(ISNUMBER('Race 3'!A80),'Race 3'!I80,"")</f>
        <v/>
      </c>
      <c r="F80" s="5" t="str">
        <f>IF(ISNUMBER('Race 3'!A80),'Race 3'!H80,"")</f>
        <v/>
      </c>
      <c r="G80" s="9" t="str">
        <f>IF(ISNUMBER('Race 3'!A80),'Race 3'!O80/60,"")</f>
        <v/>
      </c>
      <c r="H80" s="14" t="str">
        <f>IF(A80="","",IF(E80="Men",VLOOKUP(F80,'Time trial standards'!A$4:B$83,2,FALSE),VLOOKUP(F80,'Time trial standards'!A$4:C$83,3,FALSE)))</f>
        <v/>
      </c>
      <c r="I80" s="11" t="str">
        <f t="shared" si="8"/>
        <v/>
      </c>
      <c r="J80" s="11" t="str">
        <f t="shared" si="9"/>
        <v/>
      </c>
      <c r="K80" s="15" t="str">
        <f t="shared" si="10"/>
        <v/>
      </c>
      <c r="L80" s="5" t="str">
        <f t="shared" si="11"/>
        <v/>
      </c>
    </row>
    <row r="81" spans="1:12" x14ac:dyDescent="0.15">
      <c r="A81" s="6" t="str">
        <f>IF(ISNUMBER('Race 3'!A81),'Race 3'!A81,"")</f>
        <v/>
      </c>
      <c r="B81" s="8" t="str">
        <f>IF(ISNUMBER('Race 3'!A81),'Race 3'!B81,"")</f>
        <v/>
      </c>
      <c r="C81" s="5" t="str">
        <f>IF(ISNUMBER('Race 3'!A81),'Race 3'!C81&amp;" "&amp;'Race 3'!D81,"")</f>
        <v/>
      </c>
      <c r="D81" s="5" t="str">
        <f>IF(ISNUMBER('Race 3'!A81),'Race 3'!G81,"")</f>
        <v/>
      </c>
      <c r="E81" s="5" t="str">
        <f>IF(ISNUMBER('Race 3'!A81),'Race 3'!I81,"")</f>
        <v/>
      </c>
      <c r="F81" s="5" t="str">
        <f>IF(ISNUMBER('Race 3'!A81),'Race 3'!H81,"")</f>
        <v/>
      </c>
      <c r="G81" s="9" t="str">
        <f>IF(ISNUMBER('Race 3'!A81),'Race 3'!O81/60,"")</f>
        <v/>
      </c>
      <c r="H81" s="14" t="str">
        <f>IF(A81="","",IF(E81="Men",VLOOKUP(F81,'Time trial standards'!A$4:B$83,2,FALSE),VLOOKUP(F81,'Time trial standards'!A$4:C$83,3,FALSE)))</f>
        <v/>
      </c>
      <c r="I81" s="11" t="str">
        <f t="shared" si="8"/>
        <v/>
      </c>
      <c r="J81" s="11" t="str">
        <f t="shared" si="9"/>
        <v/>
      </c>
      <c r="K81" s="15" t="str">
        <f t="shared" si="10"/>
        <v/>
      </c>
      <c r="L81" s="5" t="str">
        <f t="shared" si="11"/>
        <v/>
      </c>
    </row>
    <row r="82" spans="1:12" x14ac:dyDescent="0.15">
      <c r="A82" s="6" t="str">
        <f>IF(ISNUMBER('Race 3'!A82),'Race 3'!A82,"")</f>
        <v/>
      </c>
      <c r="B82" s="8" t="str">
        <f>IF(ISNUMBER('Race 3'!A82),'Race 3'!B82,"")</f>
        <v/>
      </c>
      <c r="C82" s="5" t="str">
        <f>IF(ISNUMBER('Race 3'!A82),'Race 3'!C82&amp;" "&amp;'Race 3'!D82,"")</f>
        <v/>
      </c>
      <c r="D82" s="5" t="str">
        <f>IF(ISNUMBER('Race 3'!A82),'Race 3'!G82,"")</f>
        <v/>
      </c>
      <c r="E82" s="5" t="str">
        <f>IF(ISNUMBER('Race 3'!A82),'Race 3'!I82,"")</f>
        <v/>
      </c>
      <c r="F82" s="5" t="str">
        <f>IF(ISNUMBER('Race 3'!A82),'Race 3'!H82,"")</f>
        <v/>
      </c>
      <c r="G82" s="9" t="str">
        <f>IF(ISNUMBER('Race 3'!A82),'Race 3'!O82/60,"")</f>
        <v/>
      </c>
      <c r="H82" s="14" t="str">
        <f>IF(A82="","",IF(E82="Men",VLOOKUP(F82,'Time trial standards'!A$4:B$83,2,FALSE),VLOOKUP(F82,'Time trial standards'!A$4:C$83,3,FALSE)))</f>
        <v/>
      </c>
      <c r="I82" s="11" t="str">
        <f t="shared" si="8"/>
        <v/>
      </c>
      <c r="J82" s="11" t="str">
        <f t="shared" si="9"/>
        <v/>
      </c>
      <c r="K82" s="15" t="str">
        <f t="shared" si="10"/>
        <v/>
      </c>
      <c r="L82" s="5" t="str">
        <f t="shared" si="11"/>
        <v/>
      </c>
    </row>
    <row r="83" spans="1:12" x14ac:dyDescent="0.15">
      <c r="A83" s="6" t="str">
        <f>IF(ISNUMBER('Race 3'!A83),'Race 3'!A83,"")</f>
        <v/>
      </c>
      <c r="B83" s="8" t="str">
        <f>IF(ISNUMBER('Race 3'!A83),'Race 3'!B83,"")</f>
        <v/>
      </c>
      <c r="C83" s="5" t="str">
        <f>IF(ISNUMBER('Race 3'!A83),'Race 3'!C83&amp;" "&amp;'Race 3'!D83,"")</f>
        <v/>
      </c>
      <c r="D83" s="5" t="str">
        <f>IF(ISNUMBER('Race 3'!A83),'Race 3'!G83,"")</f>
        <v/>
      </c>
      <c r="E83" s="5" t="str">
        <f>IF(ISNUMBER('Race 3'!A83),'Race 3'!I83,"")</f>
        <v/>
      </c>
      <c r="F83" s="5" t="str">
        <f>IF(ISNUMBER('Race 3'!A83),'Race 3'!H83,"")</f>
        <v/>
      </c>
      <c r="G83" s="9" t="str">
        <f>IF(ISNUMBER('Race 3'!A83),'Race 3'!O83/60,"")</f>
        <v/>
      </c>
      <c r="H83" s="14" t="str">
        <f>IF(A83="","",IF(E83="Men",VLOOKUP(F83,'Time trial standards'!A$4:B$83,2,FALSE),VLOOKUP(F83,'Time trial standards'!A$4:C$83,3,FALSE)))</f>
        <v/>
      </c>
      <c r="I83" s="11" t="str">
        <f t="shared" si="8"/>
        <v/>
      </c>
      <c r="J83" s="11" t="str">
        <f t="shared" si="9"/>
        <v/>
      </c>
      <c r="K83" s="15" t="str">
        <f t="shared" si="10"/>
        <v/>
      </c>
      <c r="L83" s="5" t="str">
        <f t="shared" si="11"/>
        <v/>
      </c>
    </row>
    <row r="84" spans="1:12" x14ac:dyDescent="0.15">
      <c r="A84" s="6" t="str">
        <f>IF(ISNUMBER('Race 3'!A84),'Race 3'!A84,"")</f>
        <v/>
      </c>
      <c r="B84" s="8" t="str">
        <f>IF(ISNUMBER('Race 3'!A84),'Race 3'!B84,"")</f>
        <v/>
      </c>
      <c r="C84" s="5" t="str">
        <f>IF(ISNUMBER('Race 3'!A84),'Race 3'!C84&amp;" "&amp;'Race 3'!D84,"")</f>
        <v/>
      </c>
      <c r="D84" s="5" t="str">
        <f>IF(ISNUMBER('Race 3'!A84),'Race 3'!G84,"")</f>
        <v/>
      </c>
      <c r="E84" s="5" t="str">
        <f>IF(ISNUMBER('Race 3'!A84),'Race 3'!I84,"")</f>
        <v/>
      </c>
      <c r="F84" s="5" t="str">
        <f>IF(ISNUMBER('Race 3'!A84),'Race 3'!H84,"")</f>
        <v/>
      </c>
      <c r="G84" s="9" t="str">
        <f>IF(ISNUMBER('Race 3'!A84),'Race 3'!O84/60,"")</f>
        <v/>
      </c>
      <c r="H84" s="14" t="str">
        <f>IF(A84="","",IF(E84="Men",VLOOKUP(F84,'Time trial standards'!A$4:B$83,2,FALSE),VLOOKUP(F84,'Time trial standards'!A$4:C$83,3,FALSE)))</f>
        <v/>
      </c>
      <c r="I84" s="11" t="str">
        <f t="shared" si="8"/>
        <v/>
      </c>
      <c r="J84" s="11" t="str">
        <f t="shared" si="9"/>
        <v/>
      </c>
      <c r="K84" s="15" t="str">
        <f t="shared" si="10"/>
        <v/>
      </c>
      <c r="L84" s="5" t="str">
        <f t="shared" si="11"/>
        <v/>
      </c>
    </row>
    <row r="85" spans="1:12" x14ac:dyDescent="0.15">
      <c r="A85" s="6" t="str">
        <f>IF(ISNUMBER('Race 3'!A85),'Race 3'!A85,"")</f>
        <v/>
      </c>
      <c r="B85" s="8" t="str">
        <f>IF(ISNUMBER('Race 3'!A85),'Race 3'!B85,"")</f>
        <v/>
      </c>
      <c r="C85" s="5" t="str">
        <f>IF(ISNUMBER('Race 3'!A85),'Race 3'!C85&amp;" "&amp;'Race 3'!D85,"")</f>
        <v/>
      </c>
      <c r="D85" s="5" t="str">
        <f>IF(ISNUMBER('Race 3'!A85),'Race 3'!G85,"")</f>
        <v/>
      </c>
      <c r="E85" s="5" t="str">
        <f>IF(ISNUMBER('Race 3'!A85),'Race 3'!I85,"")</f>
        <v/>
      </c>
      <c r="F85" s="5" t="str">
        <f>IF(ISNUMBER('Race 3'!A85),'Race 3'!H85,"")</f>
        <v/>
      </c>
      <c r="G85" s="9" t="str">
        <f>IF(ISNUMBER('Race 3'!A85),'Race 3'!O85/60,"")</f>
        <v/>
      </c>
      <c r="H85" s="14" t="str">
        <f>IF(A85="","",IF(E85="Men",VLOOKUP(F85,'Time trial standards'!A$4:B$83,2,FALSE),VLOOKUP(F85,'Time trial standards'!A$4:C$83,3,FALSE)))</f>
        <v/>
      </c>
      <c r="I85" s="11" t="str">
        <f t="shared" si="8"/>
        <v/>
      </c>
      <c r="J85" s="11" t="str">
        <f t="shared" si="9"/>
        <v/>
      </c>
      <c r="K85" s="15" t="str">
        <f t="shared" si="10"/>
        <v/>
      </c>
      <c r="L85" s="5" t="str">
        <f t="shared" si="11"/>
        <v/>
      </c>
    </row>
    <row r="86" spans="1:12" x14ac:dyDescent="0.15">
      <c r="A86" s="6" t="str">
        <f>IF(ISNUMBER('Race 3'!A86),'Race 3'!A86,"")</f>
        <v/>
      </c>
      <c r="B86" s="8" t="str">
        <f>IF(ISNUMBER('Race 3'!A86),'Race 3'!B86,"")</f>
        <v/>
      </c>
      <c r="C86" s="5" t="str">
        <f>IF(ISNUMBER('Race 3'!A86),'Race 3'!C86&amp;" "&amp;'Race 3'!D86,"")</f>
        <v/>
      </c>
      <c r="D86" s="5" t="str">
        <f>IF(ISNUMBER('Race 3'!A86),'Race 3'!G86,"")</f>
        <v/>
      </c>
      <c r="E86" s="5" t="str">
        <f>IF(ISNUMBER('Race 3'!A86),'Race 3'!I86,"")</f>
        <v/>
      </c>
      <c r="F86" s="5" t="str">
        <f>IF(ISNUMBER('Race 3'!A86),'Race 3'!H86,"")</f>
        <v/>
      </c>
      <c r="G86" s="9" t="str">
        <f>IF(ISNUMBER('Race 3'!A86),'Race 3'!O86/60,"")</f>
        <v/>
      </c>
      <c r="H86" s="14" t="str">
        <f>IF(A86="","",IF(E86="Men",VLOOKUP(F86,'Time trial standards'!A$4:B$83,2,FALSE),VLOOKUP(F86,'Time trial standards'!A$4:C$83,3,FALSE)))</f>
        <v/>
      </c>
      <c r="I86" s="11" t="str">
        <f t="shared" si="8"/>
        <v/>
      </c>
      <c r="J86" s="11" t="str">
        <f t="shared" si="9"/>
        <v/>
      </c>
      <c r="K86" s="15" t="str">
        <f t="shared" si="10"/>
        <v/>
      </c>
      <c r="L86" s="5" t="str">
        <f t="shared" si="11"/>
        <v/>
      </c>
    </row>
    <row r="87" spans="1:12" x14ac:dyDescent="0.15">
      <c r="A87" s="6" t="str">
        <f>IF(ISNUMBER('Race 3'!A87),'Race 3'!A87,"")</f>
        <v/>
      </c>
      <c r="B87" s="8" t="str">
        <f>IF(ISNUMBER('Race 3'!A87),'Race 3'!B87,"")</f>
        <v/>
      </c>
      <c r="C87" s="5" t="str">
        <f>IF(ISNUMBER('Race 3'!A87),'Race 3'!C87&amp;" "&amp;'Race 3'!D87,"")</f>
        <v/>
      </c>
      <c r="D87" s="5" t="str">
        <f>IF(ISNUMBER('Race 3'!A87),'Race 3'!G87,"")</f>
        <v/>
      </c>
      <c r="E87" s="5" t="str">
        <f>IF(ISNUMBER('Race 3'!A87),'Race 3'!I87,"")</f>
        <v/>
      </c>
      <c r="F87" s="5" t="str">
        <f>IF(ISNUMBER('Race 3'!A87),'Race 3'!H87,"")</f>
        <v/>
      </c>
      <c r="G87" s="9" t="str">
        <f>IF(ISNUMBER('Race 3'!A87),'Race 3'!O87/60,"")</f>
        <v/>
      </c>
      <c r="H87" s="14" t="str">
        <f>IF(A87="","",IF(E87="Men",VLOOKUP(F87,'Time trial standards'!A$4:B$83,2,FALSE),VLOOKUP(F87,'Time trial standards'!A$4:C$83,3,FALSE)))</f>
        <v/>
      </c>
      <c r="I87" s="11" t="str">
        <f t="shared" si="8"/>
        <v/>
      </c>
      <c r="J87" s="11" t="str">
        <f t="shared" si="9"/>
        <v/>
      </c>
      <c r="K87" s="15" t="str">
        <f t="shared" si="10"/>
        <v/>
      </c>
      <c r="L87" s="5" t="str">
        <f t="shared" si="11"/>
        <v/>
      </c>
    </row>
    <row r="88" spans="1:12" x14ac:dyDescent="0.15">
      <c r="A88" s="6" t="str">
        <f>IF(ISNUMBER('Race 3'!A88),'Race 3'!A88,"")</f>
        <v/>
      </c>
      <c r="B88" s="8" t="str">
        <f>IF(ISNUMBER('Race 3'!A88),'Race 3'!B88,"")</f>
        <v/>
      </c>
      <c r="C88" s="5" t="str">
        <f>IF(ISNUMBER('Race 3'!A88),'Race 3'!C88&amp;" "&amp;'Race 3'!D88,"")</f>
        <v/>
      </c>
      <c r="D88" s="5" t="str">
        <f>IF(ISNUMBER('Race 3'!A88),'Race 3'!G88,"")</f>
        <v/>
      </c>
      <c r="E88" s="5" t="str">
        <f>IF(ISNUMBER('Race 3'!A88),'Race 3'!I88,"")</f>
        <v/>
      </c>
      <c r="F88" s="5" t="str">
        <f>IF(ISNUMBER('Race 3'!A88),'Race 3'!H88,"")</f>
        <v/>
      </c>
      <c r="G88" s="9" t="str">
        <f>IF(ISNUMBER('Race 3'!A88),'Race 3'!O88/60,"")</f>
        <v/>
      </c>
      <c r="H88" s="14" t="str">
        <f>IF(A88="","",IF(E88="Men",VLOOKUP(F88,'Time trial standards'!A$4:B$83,2,FALSE),VLOOKUP(F88,'Time trial standards'!A$4:C$83,3,FALSE)))</f>
        <v/>
      </c>
      <c r="I88" s="11" t="str">
        <f t="shared" si="8"/>
        <v/>
      </c>
      <c r="J88" s="11" t="str">
        <f t="shared" si="9"/>
        <v/>
      </c>
      <c r="K88" s="15" t="str">
        <f t="shared" si="10"/>
        <v/>
      </c>
      <c r="L88" s="5" t="str">
        <f t="shared" si="11"/>
        <v/>
      </c>
    </row>
    <row r="89" spans="1:12" x14ac:dyDescent="0.15">
      <c r="A89" s="6" t="str">
        <f>IF(ISNUMBER('Race 3'!A89),'Race 3'!A89,"")</f>
        <v/>
      </c>
      <c r="B89" s="8" t="str">
        <f>IF(ISNUMBER('Race 3'!A89),'Race 3'!B89,"")</f>
        <v/>
      </c>
      <c r="C89" s="5" t="str">
        <f>IF(ISNUMBER('Race 3'!A89),'Race 3'!C89&amp;" "&amp;'Race 3'!D89,"")</f>
        <v/>
      </c>
      <c r="D89" s="5" t="str">
        <f>IF(ISNUMBER('Race 3'!A89),'Race 3'!G89,"")</f>
        <v/>
      </c>
      <c r="E89" s="5" t="str">
        <f>IF(ISNUMBER('Race 3'!A89),'Race 3'!I89,"")</f>
        <v/>
      </c>
      <c r="F89" s="5" t="str">
        <f>IF(ISNUMBER('Race 3'!A89),'Race 3'!H89,"")</f>
        <v/>
      </c>
      <c r="G89" s="9" t="str">
        <f>IF(ISNUMBER('Race 3'!A89),'Race 3'!O89/60,"")</f>
        <v/>
      </c>
      <c r="H89" s="14" t="str">
        <f>IF(A89="","",IF(E89="Men",VLOOKUP(F89,'Time trial standards'!A$4:B$83,2,FALSE),VLOOKUP(F89,'Time trial standards'!A$4:C$83,3,FALSE)))</f>
        <v/>
      </c>
      <c r="I89" s="11" t="str">
        <f t="shared" si="8"/>
        <v/>
      </c>
      <c r="J89" s="11" t="str">
        <f t="shared" si="9"/>
        <v/>
      </c>
      <c r="K89" s="15" t="str">
        <f t="shared" si="10"/>
        <v/>
      </c>
      <c r="L89" s="5" t="str">
        <f t="shared" si="11"/>
        <v/>
      </c>
    </row>
    <row r="90" spans="1:12" x14ac:dyDescent="0.15">
      <c r="A90" s="6" t="str">
        <f>IF(ISNUMBER('Race 3'!A90),'Race 3'!A90,"")</f>
        <v/>
      </c>
      <c r="B90" s="8" t="str">
        <f>IF(ISNUMBER('Race 3'!A90),'Race 3'!B90,"")</f>
        <v/>
      </c>
      <c r="C90" s="5" t="str">
        <f>IF(ISNUMBER('Race 3'!A90),'Race 3'!C90&amp;" "&amp;'Race 3'!D90,"")</f>
        <v/>
      </c>
      <c r="D90" s="5" t="str">
        <f>IF(ISNUMBER('Race 3'!A90),'Race 3'!G90,"")</f>
        <v/>
      </c>
      <c r="E90" s="5" t="str">
        <f>IF(ISNUMBER('Race 3'!A90),'Race 3'!I90,"")</f>
        <v/>
      </c>
      <c r="F90" s="5" t="str">
        <f>IF(ISNUMBER('Race 3'!A90),'Race 3'!H90,"")</f>
        <v/>
      </c>
      <c r="G90" s="9" t="str">
        <f>IF(ISNUMBER('Race 3'!A90),'Race 3'!O90/60,"")</f>
        <v/>
      </c>
      <c r="H90" s="14" t="str">
        <f>IF(A90="","",IF(E90="Men",VLOOKUP(F90,'Time trial standards'!A$4:B$83,2,FALSE),VLOOKUP(F90,'Time trial standards'!A$4:C$83,3,FALSE)))</f>
        <v/>
      </c>
      <c r="I90" s="11" t="str">
        <f t="shared" si="8"/>
        <v/>
      </c>
      <c r="J90" s="11" t="str">
        <f t="shared" si="9"/>
        <v/>
      </c>
      <c r="K90" s="15" t="str">
        <f t="shared" si="10"/>
        <v/>
      </c>
      <c r="L90" s="5" t="str">
        <f t="shared" si="11"/>
        <v/>
      </c>
    </row>
    <row r="91" spans="1:12" x14ac:dyDescent="0.15">
      <c r="A91" s="6" t="str">
        <f>IF(ISNUMBER('Race 3'!A91),'Race 3'!A91,"")</f>
        <v/>
      </c>
      <c r="B91" s="8" t="str">
        <f>IF(ISNUMBER('Race 3'!A91),'Race 3'!B91,"")</f>
        <v/>
      </c>
      <c r="C91" s="5" t="str">
        <f>IF(ISNUMBER('Race 3'!A91),'Race 3'!C91&amp;" "&amp;'Race 3'!D91,"")</f>
        <v/>
      </c>
      <c r="D91" s="5" t="str">
        <f>IF(ISNUMBER('Race 3'!A91),'Race 3'!G91,"")</f>
        <v/>
      </c>
      <c r="E91" s="5" t="str">
        <f>IF(ISNUMBER('Race 3'!A91),'Race 3'!I91,"")</f>
        <v/>
      </c>
      <c r="F91" s="5" t="str">
        <f>IF(ISNUMBER('Race 3'!A91),'Race 3'!H91,"")</f>
        <v/>
      </c>
      <c r="G91" s="9" t="str">
        <f>IF(ISNUMBER('Race 3'!A91),'Race 3'!O91/60,"")</f>
        <v/>
      </c>
      <c r="H91" s="14" t="str">
        <f>IF(A91="","",IF(E91="Men",VLOOKUP(F91,'Time trial standards'!A$4:B$83,2,FALSE),VLOOKUP(F91,'Time trial standards'!A$4:C$83,3,FALSE)))</f>
        <v/>
      </c>
      <c r="I91" s="11" t="str">
        <f t="shared" si="8"/>
        <v/>
      </c>
      <c r="J91" s="11" t="str">
        <f t="shared" si="9"/>
        <v/>
      </c>
      <c r="K91" s="15" t="str">
        <f t="shared" si="10"/>
        <v/>
      </c>
      <c r="L91" s="5" t="str">
        <f t="shared" si="11"/>
        <v/>
      </c>
    </row>
    <row r="92" spans="1:12" x14ac:dyDescent="0.15">
      <c r="A92" s="6" t="str">
        <f>IF(ISNUMBER('Race 3'!A92),'Race 3'!A92,"")</f>
        <v/>
      </c>
      <c r="B92" s="8" t="str">
        <f>IF(ISNUMBER('Race 3'!A92),'Race 3'!B92,"")</f>
        <v/>
      </c>
      <c r="C92" s="5" t="str">
        <f>IF(ISNUMBER('Race 3'!A92),'Race 3'!C92&amp;" "&amp;'Race 3'!D92,"")</f>
        <v/>
      </c>
      <c r="D92" s="5" t="str">
        <f>IF(ISNUMBER('Race 3'!A92),'Race 3'!G92,"")</f>
        <v/>
      </c>
      <c r="E92" s="5" t="str">
        <f>IF(ISNUMBER('Race 3'!A92),'Race 3'!I92,"")</f>
        <v/>
      </c>
      <c r="F92" s="5" t="str">
        <f>IF(ISNUMBER('Race 3'!A92),'Race 3'!H92,"")</f>
        <v/>
      </c>
      <c r="G92" s="9" t="str">
        <f>IF(ISNUMBER('Race 3'!A92),'Race 3'!O92/60,"")</f>
        <v/>
      </c>
      <c r="H92" s="14" t="str">
        <f>IF(A92="","",IF(E92="Men",VLOOKUP(F92,'Time trial standards'!A$4:B$83,2,FALSE),VLOOKUP(F92,'Time trial standards'!A$4:C$83,3,FALSE)))</f>
        <v/>
      </c>
      <c r="I92" s="11" t="str">
        <f t="shared" si="8"/>
        <v/>
      </c>
      <c r="J92" s="11" t="str">
        <f t="shared" si="9"/>
        <v/>
      </c>
      <c r="K92" s="15" t="str">
        <f t="shared" si="10"/>
        <v/>
      </c>
      <c r="L92" s="5" t="str">
        <f t="shared" si="11"/>
        <v/>
      </c>
    </row>
    <row r="93" spans="1:12" x14ac:dyDescent="0.15">
      <c r="A93" s="6" t="str">
        <f>IF(ISNUMBER('Race 3'!A93),'Race 3'!A93,"")</f>
        <v/>
      </c>
      <c r="B93" s="8" t="str">
        <f>IF(ISNUMBER('Race 3'!A93),'Race 3'!B93,"")</f>
        <v/>
      </c>
      <c r="C93" s="5" t="str">
        <f>IF(ISNUMBER('Race 3'!A93),'Race 3'!C93&amp;" "&amp;'Race 3'!D93,"")</f>
        <v/>
      </c>
      <c r="D93" s="5" t="str">
        <f>IF(ISNUMBER('Race 3'!A93),'Race 3'!G93,"")</f>
        <v/>
      </c>
      <c r="E93" s="5" t="str">
        <f>IF(ISNUMBER('Race 3'!A93),'Race 3'!I93,"")</f>
        <v/>
      </c>
      <c r="F93" s="5" t="str">
        <f>IF(ISNUMBER('Race 3'!A93),'Race 3'!H93,"")</f>
        <v/>
      </c>
      <c r="G93" s="9" t="str">
        <f>IF(ISNUMBER('Race 3'!A93),'Race 3'!O93/60,"")</f>
        <v/>
      </c>
      <c r="H93" s="14" t="str">
        <f>IF(A93="","",IF(E93="Men",VLOOKUP(F93,'Time trial standards'!A$4:B$83,2,FALSE),VLOOKUP(F93,'Time trial standards'!A$4:C$83,3,FALSE)))</f>
        <v/>
      </c>
      <c r="I93" s="11" t="str">
        <f t="shared" si="8"/>
        <v/>
      </c>
      <c r="J93" s="11" t="str">
        <f t="shared" si="9"/>
        <v/>
      </c>
      <c r="K93" s="15" t="str">
        <f t="shared" si="10"/>
        <v/>
      </c>
      <c r="L93" s="5" t="str">
        <f t="shared" si="11"/>
        <v/>
      </c>
    </row>
    <row r="94" spans="1:12" x14ac:dyDescent="0.15">
      <c r="A94" s="6" t="str">
        <f>IF(ISNUMBER('Race 3'!A94),'Race 3'!A94,"")</f>
        <v/>
      </c>
      <c r="B94" s="8" t="str">
        <f>IF(ISNUMBER('Race 3'!A94),'Race 3'!B94,"")</f>
        <v/>
      </c>
      <c r="C94" s="5" t="str">
        <f>IF(ISNUMBER('Race 3'!A94),'Race 3'!C94&amp;" "&amp;'Race 3'!D94,"")</f>
        <v/>
      </c>
      <c r="D94" s="5" t="str">
        <f>IF(ISNUMBER('Race 3'!A94),'Race 3'!G94,"")</f>
        <v/>
      </c>
      <c r="E94" s="5" t="str">
        <f>IF(ISNUMBER('Race 3'!A94),'Race 3'!I94,"")</f>
        <v/>
      </c>
      <c r="F94" s="5" t="str">
        <f>IF(ISNUMBER('Race 3'!A94),'Race 3'!H94,"")</f>
        <v/>
      </c>
      <c r="G94" s="9" t="str">
        <f>IF(ISNUMBER('Race 3'!A94),'Race 3'!O94/60,"")</f>
        <v/>
      </c>
      <c r="H94" s="14" t="str">
        <f>IF(A94="","",IF(E94="Men",VLOOKUP(F94,'Time trial standards'!A$4:B$83,2,FALSE),VLOOKUP(F94,'Time trial standards'!A$4:C$83,3,FALSE)))</f>
        <v/>
      </c>
      <c r="I94" s="11" t="str">
        <f t="shared" si="8"/>
        <v/>
      </c>
      <c r="J94" s="11" t="str">
        <f t="shared" si="9"/>
        <v/>
      </c>
      <c r="K94" s="15" t="str">
        <f t="shared" si="10"/>
        <v/>
      </c>
      <c r="L94" s="5" t="str">
        <f t="shared" si="11"/>
        <v/>
      </c>
    </row>
    <row r="95" spans="1:12" x14ac:dyDescent="0.15">
      <c r="A95" s="6" t="str">
        <f>IF(ISNUMBER('Race 3'!A95),'Race 3'!A95,"")</f>
        <v/>
      </c>
      <c r="B95" s="8" t="str">
        <f>IF(ISNUMBER('Race 3'!A95),'Race 3'!B95,"")</f>
        <v/>
      </c>
      <c r="C95" s="5" t="str">
        <f>IF(ISNUMBER('Race 3'!A95),'Race 3'!C95&amp;" "&amp;'Race 3'!D95,"")</f>
        <v/>
      </c>
      <c r="D95" s="5" t="str">
        <f>IF(ISNUMBER('Race 3'!A95),'Race 3'!G95,"")</f>
        <v/>
      </c>
      <c r="E95" s="5" t="str">
        <f>IF(ISNUMBER('Race 3'!A95),'Race 3'!I95,"")</f>
        <v/>
      </c>
      <c r="F95" s="5" t="str">
        <f>IF(ISNUMBER('Race 3'!A95),'Race 3'!H95,"")</f>
        <v/>
      </c>
      <c r="G95" s="9" t="str">
        <f>IF(ISNUMBER('Race 3'!A95),'Race 3'!O95/60,"")</f>
        <v/>
      </c>
      <c r="H95" s="14" t="str">
        <f>IF(A95="","",IF(E95="Men",VLOOKUP(F95,'Time trial standards'!A$4:B$83,2,FALSE),VLOOKUP(F95,'Time trial standards'!A$4:C$83,3,FALSE)))</f>
        <v/>
      </c>
      <c r="I95" s="11" t="str">
        <f t="shared" si="8"/>
        <v/>
      </c>
      <c r="J95" s="11" t="str">
        <f t="shared" si="9"/>
        <v/>
      </c>
      <c r="K95" s="15" t="str">
        <f t="shared" si="10"/>
        <v/>
      </c>
      <c r="L95" s="5" t="str">
        <f t="shared" si="11"/>
        <v/>
      </c>
    </row>
    <row r="96" spans="1:12" x14ac:dyDescent="0.15">
      <c r="A96" s="6" t="str">
        <f>IF(ISNUMBER('Race 3'!A96),'Race 3'!A96,"")</f>
        <v/>
      </c>
      <c r="B96" s="8" t="str">
        <f>IF(ISNUMBER('Race 3'!A96),'Race 3'!B96,"")</f>
        <v/>
      </c>
      <c r="C96" s="5" t="str">
        <f>IF(ISNUMBER('Race 3'!A96),'Race 3'!C96&amp;" "&amp;'Race 3'!D96,"")</f>
        <v/>
      </c>
      <c r="D96" s="5" t="str">
        <f>IF(ISNUMBER('Race 3'!A96),'Race 3'!G96,"")</f>
        <v/>
      </c>
      <c r="E96" s="5" t="str">
        <f>IF(ISNUMBER('Race 3'!A96),'Race 3'!I96,"")</f>
        <v/>
      </c>
      <c r="F96" s="5" t="str">
        <f>IF(ISNUMBER('Race 3'!A96),'Race 3'!H96,"")</f>
        <v/>
      </c>
      <c r="G96" s="9" t="str">
        <f>IF(ISNUMBER('Race 3'!A96),'Race 3'!O96/60,"")</f>
        <v/>
      </c>
      <c r="H96" s="14" t="str">
        <f>IF(A96="","",IF(E96="Men",VLOOKUP(F96,'Time trial standards'!A$4:B$83,2,FALSE),VLOOKUP(F96,'Time trial standards'!A$4:C$83,3,FALSE)))</f>
        <v/>
      </c>
      <c r="I96" s="11" t="str">
        <f t="shared" si="8"/>
        <v/>
      </c>
      <c r="J96" s="11" t="str">
        <f t="shared" si="9"/>
        <v/>
      </c>
      <c r="K96" s="15" t="str">
        <f t="shared" si="10"/>
        <v/>
      </c>
      <c r="L96" s="5" t="str">
        <f t="shared" si="11"/>
        <v/>
      </c>
    </row>
    <row r="97" spans="8:8" x14ac:dyDescent="0.15">
      <c r="H97" s="14"/>
    </row>
    <row r="98" spans="8:8" x14ac:dyDescent="0.15">
      <c r="H98" s="14"/>
    </row>
    <row r="99" spans="8:8" x14ac:dyDescent="0.15">
      <c r="H99" s="14"/>
    </row>
    <row r="100" spans="8:8" x14ac:dyDescent="0.15">
      <c r="H100" s="14"/>
    </row>
    <row r="101" spans="8:8" x14ac:dyDescent="0.15">
      <c r="H101" s="14"/>
    </row>
    <row r="102" spans="8:8" x14ac:dyDescent="0.15">
      <c r="H102" s="14"/>
    </row>
    <row r="103" spans="8:8" x14ac:dyDescent="0.15">
      <c r="H103" s="14"/>
    </row>
    <row r="104" spans="8:8" x14ac:dyDescent="0.15">
      <c r="H104" s="14"/>
    </row>
    <row r="105" spans="8:8" x14ac:dyDescent="0.15">
      <c r="H105" s="14"/>
    </row>
    <row r="106" spans="8:8" x14ac:dyDescent="0.15">
      <c r="H106" s="14"/>
    </row>
    <row r="107" spans="8:8" x14ac:dyDescent="0.15">
      <c r="H107" s="14"/>
    </row>
    <row r="108" spans="8:8" x14ac:dyDescent="0.15">
      <c r="H108" s="14"/>
    </row>
    <row r="109" spans="8:8" x14ac:dyDescent="0.15">
      <c r="H109" s="14"/>
    </row>
    <row r="110" spans="8:8" x14ac:dyDescent="0.15">
      <c r="H110" s="14"/>
    </row>
    <row r="111" spans="8:8" x14ac:dyDescent="0.15">
      <c r="H111" s="14"/>
    </row>
    <row r="112" spans="8:8" x14ac:dyDescent="0.15">
      <c r="H112" s="14"/>
    </row>
    <row r="113" spans="8:8" x14ac:dyDescent="0.15">
      <c r="H113" s="14"/>
    </row>
    <row r="114" spans="8:8" x14ac:dyDescent="0.15">
      <c r="H114" s="14"/>
    </row>
    <row r="115" spans="8:8" x14ac:dyDescent="0.15">
      <c r="H115" s="14"/>
    </row>
    <row r="116" spans="8:8" x14ac:dyDescent="0.15">
      <c r="H116" s="14"/>
    </row>
    <row r="117" spans="8:8" x14ac:dyDescent="0.15">
      <c r="H117" s="14"/>
    </row>
    <row r="118" spans="8:8" x14ac:dyDescent="0.15">
      <c r="H118" s="14"/>
    </row>
    <row r="119" spans="8:8" x14ac:dyDescent="0.15">
      <c r="H119" s="14"/>
    </row>
    <row r="120" spans="8:8" x14ac:dyDescent="0.15">
      <c r="H120" s="14"/>
    </row>
    <row r="121" spans="8:8" x14ac:dyDescent="0.15">
      <c r="H121" s="14"/>
    </row>
    <row r="122" spans="8:8" x14ac:dyDescent="0.15">
      <c r="H122" s="14"/>
    </row>
    <row r="123" spans="8:8" x14ac:dyDescent="0.15">
      <c r="H123" s="14"/>
    </row>
    <row r="124" spans="8:8" x14ac:dyDescent="0.15">
      <c r="H124" s="14"/>
    </row>
    <row r="125" spans="8:8" x14ac:dyDescent="0.15">
      <c r="H125" s="14"/>
    </row>
    <row r="126" spans="8:8" x14ac:dyDescent="0.15">
      <c r="H126" s="14"/>
    </row>
    <row r="127" spans="8:8" x14ac:dyDescent="0.15">
      <c r="H127" s="14"/>
    </row>
    <row r="128" spans="8:8" x14ac:dyDescent="0.15">
      <c r="H128" s="14"/>
    </row>
    <row r="129" spans="8:8" x14ac:dyDescent="0.15">
      <c r="H129" s="14"/>
    </row>
    <row r="130" spans="8:8" x14ac:dyDescent="0.15">
      <c r="H130" s="14"/>
    </row>
    <row r="131" spans="8:8" x14ac:dyDescent="0.15">
      <c r="H131" s="14"/>
    </row>
    <row r="132" spans="8:8" x14ac:dyDescent="0.15">
      <c r="H132" s="14"/>
    </row>
    <row r="133" spans="8:8" x14ac:dyDescent="0.15">
      <c r="H133" s="14"/>
    </row>
    <row r="134" spans="8:8" x14ac:dyDescent="0.15">
      <c r="H134" s="14"/>
    </row>
    <row r="135" spans="8:8" x14ac:dyDescent="0.15">
      <c r="H135" s="14"/>
    </row>
    <row r="136" spans="8:8" x14ac:dyDescent="0.15">
      <c r="H136" s="14"/>
    </row>
    <row r="137" spans="8:8" x14ac:dyDescent="0.15">
      <c r="H137" s="14"/>
    </row>
    <row r="138" spans="8:8" x14ac:dyDescent="0.15">
      <c r="H138" s="14"/>
    </row>
    <row r="139" spans="8:8" x14ac:dyDescent="0.15">
      <c r="H139" s="14"/>
    </row>
    <row r="140" spans="8:8" x14ac:dyDescent="0.15">
      <c r="H140" s="14"/>
    </row>
    <row r="141" spans="8:8" x14ac:dyDescent="0.15">
      <c r="H141" s="14"/>
    </row>
    <row r="142" spans="8:8" x14ac:dyDescent="0.15">
      <c r="H142" s="14"/>
    </row>
    <row r="143" spans="8:8" x14ac:dyDescent="0.15">
      <c r="H143" s="14"/>
    </row>
    <row r="144" spans="8:8" x14ac:dyDescent="0.15">
      <c r="H144" s="14"/>
    </row>
    <row r="145" spans="8:8" x14ac:dyDescent="0.15">
      <c r="H145" s="14"/>
    </row>
    <row r="146" spans="8:8" x14ac:dyDescent="0.15">
      <c r="H146" s="14"/>
    </row>
    <row r="147" spans="8:8" x14ac:dyDescent="0.15">
      <c r="H147" s="14"/>
    </row>
    <row r="148" spans="8:8" x14ac:dyDescent="0.15">
      <c r="H148" s="14"/>
    </row>
    <row r="149" spans="8:8" x14ac:dyDescent="0.15">
      <c r="H149" s="14"/>
    </row>
    <row r="150" spans="8:8" x14ac:dyDescent="0.15">
      <c r="H150" s="14"/>
    </row>
    <row r="151" spans="8:8" x14ac:dyDescent="0.15">
      <c r="H151" s="14"/>
    </row>
    <row r="152" spans="8:8" x14ac:dyDescent="0.15">
      <c r="H152" s="14"/>
    </row>
    <row r="153" spans="8:8" x14ac:dyDescent="0.15">
      <c r="H153" s="14"/>
    </row>
    <row r="154" spans="8:8" x14ac:dyDescent="0.15">
      <c r="H154" s="14"/>
    </row>
    <row r="155" spans="8:8" x14ac:dyDescent="0.15">
      <c r="H155" s="14"/>
    </row>
    <row r="156" spans="8:8" x14ac:dyDescent="0.15">
      <c r="H156" s="14"/>
    </row>
    <row r="157" spans="8:8" x14ac:dyDescent="0.15">
      <c r="H157" s="14"/>
    </row>
    <row r="158" spans="8:8" x14ac:dyDescent="0.15">
      <c r="H158" s="14"/>
    </row>
    <row r="159" spans="8:8" x14ac:dyDescent="0.15">
      <c r="H159" s="14"/>
    </row>
    <row r="160" spans="8:8" x14ac:dyDescent="0.15">
      <c r="H160" s="14"/>
    </row>
    <row r="161" spans="8:8" x14ac:dyDescent="0.15">
      <c r="H161" s="14"/>
    </row>
    <row r="162" spans="8:8" x14ac:dyDescent="0.15">
      <c r="H162" s="14"/>
    </row>
    <row r="163" spans="8:8" x14ac:dyDescent="0.15">
      <c r="H163" s="14"/>
    </row>
    <row r="164" spans="8:8" x14ac:dyDescent="0.15">
      <c r="H164" s="14"/>
    </row>
    <row r="165" spans="8:8" x14ac:dyDescent="0.15">
      <c r="H165" s="14"/>
    </row>
    <row r="166" spans="8:8" x14ac:dyDescent="0.15">
      <c r="H166" s="14"/>
    </row>
    <row r="167" spans="8:8" x14ac:dyDescent="0.15">
      <c r="H167" s="14"/>
    </row>
    <row r="168" spans="8:8" x14ac:dyDescent="0.15">
      <c r="H168" s="14"/>
    </row>
    <row r="169" spans="8:8" x14ac:dyDescent="0.15">
      <c r="H169" s="14"/>
    </row>
    <row r="170" spans="8:8" x14ac:dyDescent="0.15">
      <c r="H170" s="14"/>
    </row>
    <row r="171" spans="8:8" x14ac:dyDescent="0.15">
      <c r="H171" s="14"/>
    </row>
    <row r="172" spans="8:8" x14ac:dyDescent="0.15">
      <c r="H172" s="14"/>
    </row>
    <row r="173" spans="8:8" x14ac:dyDescent="0.15">
      <c r="H173" s="14"/>
    </row>
    <row r="174" spans="8:8" x14ac:dyDescent="0.15">
      <c r="H174" s="14"/>
    </row>
    <row r="175" spans="8:8" x14ac:dyDescent="0.15">
      <c r="H175" s="14"/>
    </row>
    <row r="176" spans="8:8" x14ac:dyDescent="0.15">
      <c r="H176" s="14"/>
    </row>
    <row r="177" spans="8:8" x14ac:dyDescent="0.15">
      <c r="H177" s="14"/>
    </row>
    <row r="178" spans="8:8" x14ac:dyDescent="0.15">
      <c r="H178" s="14"/>
    </row>
    <row r="179" spans="8:8" x14ac:dyDescent="0.15">
      <c r="H179" s="14"/>
    </row>
    <row r="180" spans="8:8" x14ac:dyDescent="0.15">
      <c r="H180" s="14"/>
    </row>
    <row r="181" spans="8:8" x14ac:dyDescent="0.15">
      <c r="H181" s="14"/>
    </row>
    <row r="182" spans="8:8" x14ac:dyDescent="0.15">
      <c r="H182" s="14"/>
    </row>
    <row r="183" spans="8:8" x14ac:dyDescent="0.15">
      <c r="H183" s="14"/>
    </row>
    <row r="184" spans="8:8" x14ac:dyDescent="0.15">
      <c r="H184" s="14"/>
    </row>
    <row r="185" spans="8:8" x14ac:dyDescent="0.15">
      <c r="H185" s="14"/>
    </row>
    <row r="186" spans="8:8" x14ac:dyDescent="0.15">
      <c r="H186" s="14"/>
    </row>
    <row r="187" spans="8:8" x14ac:dyDescent="0.15">
      <c r="H187" s="14"/>
    </row>
    <row r="188" spans="8:8" x14ac:dyDescent="0.15">
      <c r="H188" s="14"/>
    </row>
    <row r="189" spans="8:8" x14ac:dyDescent="0.15">
      <c r="H189" s="14"/>
    </row>
    <row r="190" spans="8:8" x14ac:dyDescent="0.15">
      <c r="H190" s="14"/>
    </row>
    <row r="191" spans="8:8" x14ac:dyDescent="0.15">
      <c r="H191" s="14"/>
    </row>
    <row r="192" spans="8:8" x14ac:dyDescent="0.15">
      <c r="H192" s="14"/>
    </row>
    <row r="193" spans="8:8" x14ac:dyDescent="0.15">
      <c r="H193" s="14"/>
    </row>
    <row r="194" spans="8:8" x14ac:dyDescent="0.15">
      <c r="H194" s="14"/>
    </row>
    <row r="195" spans="8:8" x14ac:dyDescent="0.15">
      <c r="H195" s="14"/>
    </row>
    <row r="196" spans="8:8" x14ac:dyDescent="0.15">
      <c r="H196" s="14"/>
    </row>
    <row r="197" spans="8:8" x14ac:dyDescent="0.15">
      <c r="H197" s="14"/>
    </row>
    <row r="198" spans="8:8" x14ac:dyDescent="0.15">
      <c r="H198" s="14"/>
    </row>
  </sheetData>
  <autoFilter ref="A1:L198" xr:uid="{00000000-0009-0000-0000-000003000000}">
    <sortState xmlns:xlrd2="http://schemas.microsoft.com/office/spreadsheetml/2017/richdata2" ref="A2:L198">
      <sortCondition ref="L1:L198"/>
    </sortState>
  </autoFilter>
  <sortState xmlns:xlrd2="http://schemas.microsoft.com/office/spreadsheetml/2017/richdata2" ref="A28:L34">
    <sortCondition ref="L28:L34"/>
  </sortState>
  <pageMargins left="0.7" right="0.7" top="0.75" bottom="0.75" header="0.3" footer="0.3"/>
  <pageSetup paperSize="9" orientation="portrait" horizontalDpi="4294967293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7"/>
  <sheetViews>
    <sheetView zoomScaleNormal="100" workbookViewId="0">
      <selection activeCell="G48" sqref="G48"/>
    </sheetView>
  </sheetViews>
  <sheetFormatPr baseColWidth="10" defaultRowHeight="13" x14ac:dyDescent="0.15"/>
  <cols>
    <col min="1" max="1" width="9.1640625" style="19" customWidth="1"/>
    <col min="2" max="2" width="8.83203125" customWidth="1"/>
    <col min="3" max="3" width="27" customWidth="1"/>
    <col min="4" max="4" width="14.33203125" customWidth="1"/>
    <col min="5" max="252" width="8.83203125" customWidth="1"/>
  </cols>
  <sheetData>
    <row r="1" spans="1:17" ht="17" thickBot="1" x14ac:dyDescent="0.25">
      <c r="A1" s="18" t="s">
        <v>0</v>
      </c>
      <c r="B1" s="16" t="s">
        <v>1</v>
      </c>
      <c r="C1" s="17" t="s">
        <v>124</v>
      </c>
      <c r="D1" s="17" t="s">
        <v>4</v>
      </c>
      <c r="E1" s="17" t="s">
        <v>5</v>
      </c>
      <c r="F1" s="16" t="s">
        <v>7</v>
      </c>
      <c r="G1" s="17" t="s">
        <v>9</v>
      </c>
      <c r="H1" s="16" t="s">
        <v>8</v>
      </c>
      <c r="I1" s="17" t="s">
        <v>11</v>
      </c>
      <c r="J1" s="17" t="s">
        <v>38</v>
      </c>
      <c r="K1" s="16" t="s">
        <v>12</v>
      </c>
      <c r="L1" s="16" t="s">
        <v>13</v>
      </c>
      <c r="M1" s="16" t="s">
        <v>14</v>
      </c>
      <c r="N1" s="16" t="s">
        <v>15</v>
      </c>
      <c r="O1" s="16" t="s">
        <v>39</v>
      </c>
      <c r="P1" s="16" t="s">
        <v>16</v>
      </c>
    </row>
    <row r="2" spans="1:17" x14ac:dyDescent="0.15">
      <c r="A2" s="20" t="s">
        <v>232</v>
      </c>
      <c r="B2" s="20">
        <v>176</v>
      </c>
      <c r="C2" t="s">
        <v>299</v>
      </c>
      <c r="D2" t="s">
        <v>129</v>
      </c>
      <c r="F2" t="s">
        <v>235</v>
      </c>
      <c r="G2" t="s">
        <v>22</v>
      </c>
      <c r="H2" s="20">
        <v>49</v>
      </c>
      <c r="I2" t="s">
        <v>236</v>
      </c>
      <c r="K2" s="100">
        <v>0.328125</v>
      </c>
      <c r="L2" s="101">
        <v>1.5625E-2</v>
      </c>
      <c r="M2" s="101">
        <v>3.1215277777777779E-2</v>
      </c>
      <c r="N2" s="101">
        <v>1.5590277777777779E-2</v>
      </c>
      <c r="O2" s="20"/>
      <c r="P2" s="20" t="s">
        <v>237</v>
      </c>
      <c r="Q2" s="101"/>
    </row>
    <row r="3" spans="1:17" x14ac:dyDescent="0.15">
      <c r="A3" s="20" t="s">
        <v>238</v>
      </c>
      <c r="B3" s="20">
        <v>180</v>
      </c>
      <c r="C3" t="s">
        <v>300</v>
      </c>
      <c r="D3" t="s">
        <v>200</v>
      </c>
      <c r="E3" t="s">
        <v>6</v>
      </c>
      <c r="F3" t="s">
        <v>235</v>
      </c>
      <c r="G3" t="s">
        <v>22</v>
      </c>
      <c r="H3" s="20">
        <v>42</v>
      </c>
      <c r="I3" t="s">
        <v>240</v>
      </c>
      <c r="K3" s="100">
        <v>0.33090277777777782</v>
      </c>
      <c r="L3" s="101">
        <v>1.8402777777777778E-2</v>
      </c>
      <c r="M3" s="101">
        <v>3.4328703703703702E-2</v>
      </c>
      <c r="N3" s="101">
        <v>1.592592592592593E-2</v>
      </c>
      <c r="O3" s="20" t="s">
        <v>241</v>
      </c>
      <c r="P3" s="20" t="s">
        <v>242</v>
      </c>
      <c r="Q3" s="101"/>
    </row>
    <row r="4" spans="1:17" x14ac:dyDescent="0.15">
      <c r="A4" s="20" t="s">
        <v>243</v>
      </c>
      <c r="B4" s="20">
        <v>181</v>
      </c>
      <c r="C4" t="s">
        <v>301</v>
      </c>
      <c r="D4" t="s">
        <v>81</v>
      </c>
      <c r="F4" t="s">
        <v>235</v>
      </c>
      <c r="G4" t="s">
        <v>22</v>
      </c>
      <c r="H4" s="20">
        <v>30</v>
      </c>
      <c r="I4" t="s">
        <v>246</v>
      </c>
      <c r="K4" s="100">
        <v>0.33159722222222221</v>
      </c>
      <c r="L4" s="101">
        <v>1.909722222222222E-2</v>
      </c>
      <c r="M4" s="101">
        <v>3.5092592592592592E-2</v>
      </c>
      <c r="N4" s="101">
        <v>1.5995370370370372E-2</v>
      </c>
      <c r="O4" s="20" t="s">
        <v>247</v>
      </c>
      <c r="P4" s="20" t="s">
        <v>248</v>
      </c>
      <c r="Q4" s="101"/>
    </row>
    <row r="5" spans="1:17" x14ac:dyDescent="0.15">
      <c r="A5" s="20" t="s">
        <v>249</v>
      </c>
      <c r="B5" s="20">
        <v>174</v>
      </c>
      <c r="C5" t="s">
        <v>302</v>
      </c>
      <c r="D5" t="s">
        <v>201</v>
      </c>
      <c r="F5" t="s">
        <v>235</v>
      </c>
      <c r="G5" t="s">
        <v>22</v>
      </c>
      <c r="H5" s="20">
        <v>20</v>
      </c>
      <c r="I5" t="s">
        <v>252</v>
      </c>
      <c r="K5" s="100">
        <v>0.32673611111111112</v>
      </c>
      <c r="L5" s="101">
        <v>1.4236111111111111E-2</v>
      </c>
      <c r="M5" s="101">
        <v>3.050925925925926E-2</v>
      </c>
      <c r="N5" s="101">
        <v>1.6273148148148151E-2</v>
      </c>
      <c r="O5" s="20" t="s">
        <v>253</v>
      </c>
      <c r="P5" s="20" t="s">
        <v>254</v>
      </c>
      <c r="Q5" s="101"/>
    </row>
    <row r="6" spans="1:17" x14ac:dyDescent="0.15">
      <c r="A6" s="20" t="s">
        <v>255</v>
      </c>
      <c r="B6" s="20">
        <v>178</v>
      </c>
      <c r="C6" t="s">
        <v>138</v>
      </c>
      <c r="D6" t="s">
        <v>256</v>
      </c>
      <c r="E6" t="s">
        <v>6</v>
      </c>
      <c r="F6" t="s">
        <v>235</v>
      </c>
      <c r="G6" t="s">
        <v>22</v>
      </c>
      <c r="H6" s="20">
        <v>44</v>
      </c>
      <c r="I6" t="s">
        <v>65</v>
      </c>
      <c r="K6" s="100">
        <v>0.32951388888888888</v>
      </c>
      <c r="L6" s="101">
        <v>1.7013888888888891E-2</v>
      </c>
      <c r="M6" s="101">
        <v>3.366898148148148E-2</v>
      </c>
      <c r="N6" s="101">
        <v>1.6655092592592589E-2</v>
      </c>
      <c r="O6" s="20" t="s">
        <v>257</v>
      </c>
      <c r="P6" s="20" t="s">
        <v>258</v>
      </c>
      <c r="Q6" s="101"/>
    </row>
    <row r="7" spans="1:17" x14ac:dyDescent="0.15">
      <c r="A7" s="20" t="s">
        <v>259</v>
      </c>
      <c r="B7" s="20">
        <v>175</v>
      </c>
      <c r="C7" t="s">
        <v>303</v>
      </c>
      <c r="D7" t="s">
        <v>129</v>
      </c>
      <c r="F7" t="s">
        <v>235</v>
      </c>
      <c r="G7" t="s">
        <v>22</v>
      </c>
      <c r="H7" s="20">
        <v>16</v>
      </c>
      <c r="I7" t="s">
        <v>261</v>
      </c>
      <c r="K7" s="100">
        <v>0.32743055555555561</v>
      </c>
      <c r="L7" s="101">
        <v>1.493055555555556E-2</v>
      </c>
      <c r="M7" s="101">
        <v>3.1759259259259258E-2</v>
      </c>
      <c r="N7" s="101">
        <v>1.68287037037037E-2</v>
      </c>
      <c r="O7" s="20" t="s">
        <v>262</v>
      </c>
      <c r="P7" s="20" t="s">
        <v>263</v>
      </c>
      <c r="Q7" s="101"/>
    </row>
    <row r="8" spans="1:17" x14ac:dyDescent="0.15">
      <c r="A8" s="20" t="s">
        <v>264</v>
      </c>
      <c r="B8" s="20">
        <v>166</v>
      </c>
      <c r="C8" t="s">
        <v>304</v>
      </c>
      <c r="D8" t="s">
        <v>256</v>
      </c>
      <c r="E8" t="s">
        <v>6</v>
      </c>
      <c r="F8" t="s">
        <v>235</v>
      </c>
      <c r="G8" t="s">
        <v>22</v>
      </c>
      <c r="H8" s="20">
        <v>17</v>
      </c>
      <c r="I8" t="s">
        <v>266</v>
      </c>
      <c r="J8" t="s">
        <v>40</v>
      </c>
      <c r="K8" s="100">
        <v>0.32118055555555558</v>
      </c>
      <c r="L8" s="101">
        <v>8.6805555555555559E-3</v>
      </c>
      <c r="M8" s="101">
        <v>2.5659722222222219E-2</v>
      </c>
      <c r="N8" s="101">
        <v>1.697916666666667E-2</v>
      </c>
      <c r="O8" s="20" t="s">
        <v>267</v>
      </c>
      <c r="P8" s="20" t="s">
        <v>268</v>
      </c>
      <c r="Q8" s="101"/>
    </row>
    <row r="9" spans="1:17" x14ac:dyDescent="0.15">
      <c r="A9" s="20" t="s">
        <v>269</v>
      </c>
      <c r="B9" s="20">
        <v>171</v>
      </c>
      <c r="C9" t="s">
        <v>305</v>
      </c>
      <c r="D9" t="s">
        <v>129</v>
      </c>
      <c r="E9" t="s">
        <v>6</v>
      </c>
      <c r="F9" t="s">
        <v>235</v>
      </c>
      <c r="G9" t="s">
        <v>22</v>
      </c>
      <c r="H9" s="20">
        <v>48</v>
      </c>
      <c r="I9" t="s">
        <v>179</v>
      </c>
      <c r="K9" s="100">
        <v>0.32465277777777779</v>
      </c>
      <c r="L9" s="101">
        <v>1.215277777777778E-2</v>
      </c>
      <c r="M9" s="101">
        <v>2.914351851851852E-2</v>
      </c>
      <c r="N9" s="101">
        <v>1.699074074074074E-2</v>
      </c>
      <c r="O9" s="20" t="s">
        <v>271</v>
      </c>
      <c r="P9" s="20" t="s">
        <v>272</v>
      </c>
      <c r="Q9" s="101"/>
    </row>
    <row r="10" spans="1:17" x14ac:dyDescent="0.15">
      <c r="A10" s="20" t="s">
        <v>273</v>
      </c>
      <c r="B10" s="20">
        <v>169</v>
      </c>
      <c r="C10" t="s">
        <v>306</v>
      </c>
      <c r="D10" t="s">
        <v>210</v>
      </c>
      <c r="F10" t="s">
        <v>235</v>
      </c>
      <c r="G10" t="s">
        <v>22</v>
      </c>
      <c r="H10" s="20">
        <v>19</v>
      </c>
      <c r="I10" t="s">
        <v>276</v>
      </c>
      <c r="K10" s="100">
        <v>0.32326388888888891</v>
      </c>
      <c r="L10" s="101">
        <v>1.0763888888888891E-2</v>
      </c>
      <c r="M10" s="101">
        <v>2.8043981481481479E-2</v>
      </c>
      <c r="N10" s="101">
        <v>1.728009259259259E-2</v>
      </c>
      <c r="O10" s="20" t="s">
        <v>277</v>
      </c>
      <c r="P10" s="20" t="s">
        <v>278</v>
      </c>
      <c r="Q10" s="101"/>
    </row>
    <row r="11" spans="1:17" x14ac:dyDescent="0.15">
      <c r="A11" s="20" t="s">
        <v>279</v>
      </c>
      <c r="B11" s="20">
        <v>165</v>
      </c>
      <c r="C11" t="s">
        <v>307</v>
      </c>
      <c r="D11" t="s">
        <v>281</v>
      </c>
      <c r="F11" t="s">
        <v>235</v>
      </c>
      <c r="G11" t="s">
        <v>22</v>
      </c>
      <c r="H11" s="20">
        <v>43</v>
      </c>
      <c r="I11" t="s">
        <v>282</v>
      </c>
      <c r="K11" s="100">
        <v>0.32083333333333341</v>
      </c>
      <c r="L11" s="101">
        <v>8.3333333333333332E-3</v>
      </c>
      <c r="M11" s="101">
        <v>2.5763888888888892E-2</v>
      </c>
      <c r="N11" s="101">
        <v>1.743055555555556E-2</v>
      </c>
      <c r="O11" s="20" t="s">
        <v>283</v>
      </c>
      <c r="P11" s="20" t="s">
        <v>284</v>
      </c>
      <c r="Q11" s="101"/>
    </row>
    <row r="12" spans="1:17" x14ac:dyDescent="0.15">
      <c r="A12" s="20" t="s">
        <v>285</v>
      </c>
      <c r="B12" s="20">
        <v>177</v>
      </c>
      <c r="C12" t="s">
        <v>308</v>
      </c>
      <c r="D12" t="s">
        <v>287</v>
      </c>
      <c r="F12" t="s">
        <v>235</v>
      </c>
      <c r="G12" t="s">
        <v>22</v>
      </c>
      <c r="H12" s="20">
        <v>29</v>
      </c>
      <c r="I12" t="s">
        <v>288</v>
      </c>
      <c r="K12" s="100">
        <v>0.32881944444444439</v>
      </c>
      <c r="L12" s="101">
        <v>1.6319444444444449E-2</v>
      </c>
      <c r="M12" s="101">
        <v>3.5219907407407408E-2</v>
      </c>
      <c r="N12" s="101">
        <v>1.8900462962962959E-2</v>
      </c>
      <c r="O12" s="20" t="s">
        <v>289</v>
      </c>
      <c r="P12" s="20" t="s">
        <v>290</v>
      </c>
      <c r="Q12" s="101"/>
    </row>
    <row r="13" spans="1:17" x14ac:dyDescent="0.15">
      <c r="A13" s="20" t="s">
        <v>291</v>
      </c>
      <c r="B13" s="20">
        <v>163</v>
      </c>
      <c r="C13" t="s">
        <v>309</v>
      </c>
      <c r="D13" t="s">
        <v>256</v>
      </c>
      <c r="F13" t="s">
        <v>235</v>
      </c>
      <c r="G13" t="s">
        <v>22</v>
      </c>
      <c r="H13" s="20">
        <v>45</v>
      </c>
      <c r="I13" t="s">
        <v>168</v>
      </c>
      <c r="K13" s="100">
        <v>0.32013888888888892</v>
      </c>
      <c r="L13" s="101">
        <v>7.6388888888888886E-3</v>
      </c>
      <c r="M13" s="101">
        <v>2.7222222222222221E-2</v>
      </c>
      <c r="N13" s="101">
        <v>1.9583333333333331E-2</v>
      </c>
      <c r="O13" s="20" t="s">
        <v>292</v>
      </c>
      <c r="P13" s="20" t="s">
        <v>293</v>
      </c>
      <c r="Q13" s="101"/>
    </row>
    <row r="14" spans="1:17" x14ac:dyDescent="0.15">
      <c r="A14" s="20" t="s">
        <v>294</v>
      </c>
      <c r="B14" s="20">
        <v>162</v>
      </c>
      <c r="C14" t="s">
        <v>195</v>
      </c>
      <c r="D14" t="s">
        <v>256</v>
      </c>
      <c r="E14" t="s">
        <v>6</v>
      </c>
      <c r="F14" t="s">
        <v>235</v>
      </c>
      <c r="G14" t="s">
        <v>22</v>
      </c>
      <c r="H14" s="20">
        <v>53</v>
      </c>
      <c r="I14" t="s">
        <v>45</v>
      </c>
      <c r="J14" t="s">
        <v>40</v>
      </c>
      <c r="K14" s="100">
        <v>0.31979166666666659</v>
      </c>
      <c r="L14" s="101">
        <v>7.2916666666666668E-3</v>
      </c>
      <c r="M14" s="101">
        <v>2.7141203703703699E-2</v>
      </c>
      <c r="N14" s="101">
        <v>1.9849537037037041E-2</v>
      </c>
      <c r="O14" s="20" t="s">
        <v>295</v>
      </c>
      <c r="P14" s="20" t="s">
        <v>296</v>
      </c>
      <c r="Q14" s="101"/>
    </row>
    <row r="15" spans="1:17" x14ac:dyDescent="0.15">
      <c r="A15" s="20" t="s">
        <v>297</v>
      </c>
      <c r="B15" s="20">
        <v>160</v>
      </c>
      <c r="C15" t="s">
        <v>186</v>
      </c>
      <c r="D15" t="s">
        <v>81</v>
      </c>
      <c r="F15" t="s">
        <v>235</v>
      </c>
      <c r="G15" t="s">
        <v>22</v>
      </c>
      <c r="H15" s="20">
        <v>54</v>
      </c>
      <c r="I15" t="s">
        <v>163</v>
      </c>
      <c r="K15" s="100">
        <v>0.3190972222222222</v>
      </c>
      <c r="L15" s="101">
        <v>6.5972222222222222E-3</v>
      </c>
      <c r="M15" s="101">
        <v>2.6469907407407411E-2</v>
      </c>
      <c r="N15" s="101">
        <v>1.9872685185185181E-2</v>
      </c>
      <c r="O15" s="20" t="s">
        <v>191</v>
      </c>
      <c r="P15" s="20" t="s">
        <v>298</v>
      </c>
      <c r="Q15" s="101"/>
    </row>
    <row r="16" spans="1:17" x14ac:dyDescent="0.15">
      <c r="A16" s="96"/>
      <c r="B16" s="96"/>
      <c r="C16" s="96"/>
      <c r="D16" s="96"/>
      <c r="E16" s="96"/>
      <c r="F16" s="96"/>
      <c r="G16" s="96"/>
      <c r="H16" s="96"/>
      <c r="I16" s="96"/>
      <c r="J16" s="97"/>
      <c r="K16" s="98"/>
      <c r="L16" s="98"/>
      <c r="M16" s="98"/>
      <c r="N16" s="96"/>
      <c r="O16" s="96"/>
    </row>
    <row r="17" spans="1:16" x14ac:dyDescent="0.15">
      <c r="A17" s="20" t="s">
        <v>232</v>
      </c>
      <c r="B17" s="20">
        <v>170</v>
      </c>
      <c r="C17" t="s">
        <v>139</v>
      </c>
      <c r="D17" t="s">
        <v>75</v>
      </c>
      <c r="E17" t="s">
        <v>6</v>
      </c>
      <c r="F17" t="s">
        <v>327</v>
      </c>
      <c r="G17" t="s">
        <v>10</v>
      </c>
      <c r="H17" s="20">
        <v>55</v>
      </c>
      <c r="I17" t="s">
        <v>72</v>
      </c>
      <c r="J17" t="s">
        <v>40</v>
      </c>
      <c r="K17" s="100">
        <v>0.32395833333333329</v>
      </c>
      <c r="L17" s="101">
        <v>1.1458333333333331E-2</v>
      </c>
      <c r="M17" s="101">
        <v>2.9247685185185189E-2</v>
      </c>
      <c r="N17" s="101">
        <v>1.7789351851851851E-2</v>
      </c>
      <c r="O17" s="20"/>
      <c r="P17" s="20" t="s">
        <v>436</v>
      </c>
    </row>
    <row r="18" spans="1:16" x14ac:dyDescent="0.15">
      <c r="A18" s="20" t="s">
        <v>249</v>
      </c>
      <c r="B18" s="20">
        <v>157</v>
      </c>
      <c r="C18" t="s">
        <v>196</v>
      </c>
      <c r="D18" t="s">
        <v>256</v>
      </c>
      <c r="F18" t="s">
        <v>327</v>
      </c>
      <c r="G18" t="s">
        <v>10</v>
      </c>
      <c r="H18" s="20">
        <v>55</v>
      </c>
      <c r="I18" t="s">
        <v>83</v>
      </c>
      <c r="K18" s="100">
        <v>0.31874999999999998</v>
      </c>
      <c r="L18" s="101">
        <v>6.2500000000000003E-3</v>
      </c>
      <c r="M18" s="101">
        <v>2.6388888888888889E-2</v>
      </c>
      <c r="N18" s="101">
        <v>2.013888888888889E-2</v>
      </c>
      <c r="O18" s="20" t="s">
        <v>437</v>
      </c>
      <c r="P18" s="20" t="s">
        <v>438</v>
      </c>
    </row>
    <row r="19" spans="1:16" x14ac:dyDescent="0.15">
      <c r="A19" s="20" t="s">
        <v>238</v>
      </c>
      <c r="B19" s="20">
        <v>159</v>
      </c>
      <c r="C19" t="s">
        <v>140</v>
      </c>
      <c r="D19" t="s">
        <v>256</v>
      </c>
      <c r="F19" t="s">
        <v>327</v>
      </c>
      <c r="G19" t="s">
        <v>10</v>
      </c>
      <c r="H19" s="20">
        <v>41</v>
      </c>
      <c r="I19" t="s">
        <v>156</v>
      </c>
      <c r="K19" s="100">
        <v>0.31944444444444442</v>
      </c>
      <c r="L19" s="101">
        <v>6.9444444444444441E-3</v>
      </c>
      <c r="M19" s="101">
        <v>2.7303240740740739E-2</v>
      </c>
      <c r="N19" s="101">
        <v>2.0358796296296292E-2</v>
      </c>
      <c r="O19" s="20" t="s">
        <v>439</v>
      </c>
      <c r="P19" s="20" t="s">
        <v>440</v>
      </c>
    </row>
    <row r="20" spans="1:16" x14ac:dyDescent="0.15">
      <c r="A20" s="20" t="s">
        <v>255</v>
      </c>
      <c r="B20" s="20">
        <v>156</v>
      </c>
      <c r="C20" t="s">
        <v>141</v>
      </c>
      <c r="D20" t="s">
        <v>256</v>
      </c>
      <c r="E20" t="s">
        <v>6</v>
      </c>
      <c r="F20" t="s">
        <v>327</v>
      </c>
      <c r="G20" t="s">
        <v>10</v>
      </c>
      <c r="H20" s="20">
        <v>66</v>
      </c>
      <c r="I20" t="s">
        <v>175</v>
      </c>
      <c r="J20" t="s">
        <v>40</v>
      </c>
      <c r="K20" s="100">
        <v>0.31805555555555548</v>
      </c>
      <c r="L20" s="101">
        <v>5.5555555555555558E-3</v>
      </c>
      <c r="M20" s="101">
        <v>2.7025462962962959E-2</v>
      </c>
      <c r="N20" s="101">
        <v>2.146990740740741E-2</v>
      </c>
      <c r="O20" s="20" t="s">
        <v>441</v>
      </c>
      <c r="P20" s="20" t="s">
        <v>442</v>
      </c>
    </row>
    <row r="21" spans="1:16" x14ac:dyDescent="0.15">
      <c r="A21" s="20" t="s">
        <v>243</v>
      </c>
      <c r="B21" s="20">
        <v>161</v>
      </c>
      <c r="C21" t="s">
        <v>187</v>
      </c>
      <c r="D21" t="s">
        <v>81</v>
      </c>
      <c r="E21" t="s">
        <v>6</v>
      </c>
      <c r="F21" t="s">
        <v>327</v>
      </c>
      <c r="G21" t="s">
        <v>10</v>
      </c>
      <c r="H21" s="20">
        <v>67</v>
      </c>
      <c r="I21" t="s">
        <v>19</v>
      </c>
      <c r="J21" t="s">
        <v>40</v>
      </c>
      <c r="K21" s="100">
        <v>0.31770833333333331</v>
      </c>
      <c r="L21" s="101">
        <v>5.208333333333333E-3</v>
      </c>
      <c r="M21" s="101">
        <v>2.7569444444444448E-2</v>
      </c>
      <c r="N21" s="101">
        <v>2.2361111111111109E-2</v>
      </c>
      <c r="O21" s="20" t="s">
        <v>443</v>
      </c>
      <c r="P21" s="20" t="s">
        <v>444</v>
      </c>
    </row>
    <row r="22" spans="1:16" x14ac:dyDescent="0.15">
      <c r="A22" s="20" t="s">
        <v>259</v>
      </c>
      <c r="B22" s="20">
        <v>154</v>
      </c>
      <c r="C22" t="s">
        <v>142</v>
      </c>
      <c r="D22" t="s">
        <v>81</v>
      </c>
      <c r="E22" t="s">
        <v>6</v>
      </c>
      <c r="F22" t="s">
        <v>327</v>
      </c>
      <c r="G22" t="s">
        <v>10</v>
      </c>
      <c r="H22" s="20">
        <v>60</v>
      </c>
      <c r="I22" t="s">
        <v>78</v>
      </c>
      <c r="J22" t="s">
        <v>40</v>
      </c>
      <c r="K22" s="100">
        <v>0.31701388888888887</v>
      </c>
      <c r="L22" s="101">
        <v>4.5138888888888876E-3</v>
      </c>
      <c r="M22" s="101">
        <v>2.796296296296296E-2</v>
      </c>
      <c r="N22" s="101">
        <v>2.344907407407407E-2</v>
      </c>
      <c r="O22" s="20" t="s">
        <v>445</v>
      </c>
      <c r="P22" s="20" t="s">
        <v>446</v>
      </c>
    </row>
    <row r="23" spans="1:16" x14ac:dyDescent="0.15">
      <c r="A23" s="20" t="s">
        <v>264</v>
      </c>
      <c r="B23" s="20">
        <v>155</v>
      </c>
      <c r="C23" t="s">
        <v>189</v>
      </c>
      <c r="D23" t="s">
        <v>256</v>
      </c>
      <c r="E23" t="s">
        <v>6</v>
      </c>
      <c r="F23" t="s">
        <v>327</v>
      </c>
      <c r="G23" t="s">
        <v>10</v>
      </c>
      <c r="H23" s="20">
        <v>48</v>
      </c>
      <c r="I23" t="s">
        <v>21</v>
      </c>
      <c r="J23" t="s">
        <v>40</v>
      </c>
      <c r="K23" s="100">
        <v>0.31736111111111109</v>
      </c>
      <c r="L23" s="101">
        <v>4.8611111111111112E-3</v>
      </c>
      <c r="M23" s="101">
        <v>3.081018518518518E-2</v>
      </c>
      <c r="N23" s="101">
        <v>2.5949074074074079E-2</v>
      </c>
      <c r="O23" s="20" t="s">
        <v>447</v>
      </c>
      <c r="P23" s="20" t="s">
        <v>448</v>
      </c>
    </row>
    <row r="24" spans="1:16" x14ac:dyDescent="0.15">
      <c r="A24" s="96"/>
      <c r="B24" s="96"/>
      <c r="C24" s="96"/>
      <c r="D24" s="96"/>
      <c r="E24" s="96"/>
      <c r="F24" s="96"/>
      <c r="G24" s="96"/>
      <c r="H24" s="96"/>
      <c r="I24" s="96"/>
      <c r="J24" s="97"/>
      <c r="K24" s="98"/>
      <c r="L24" s="98"/>
      <c r="M24" s="98"/>
      <c r="N24" s="96"/>
      <c r="O24" s="96"/>
    </row>
    <row r="25" spans="1:16" x14ac:dyDescent="0.15">
      <c r="A25" s="20" t="s">
        <v>232</v>
      </c>
      <c r="B25" s="20">
        <v>168</v>
      </c>
      <c r="C25" t="s">
        <v>310</v>
      </c>
      <c r="D25" t="s">
        <v>129</v>
      </c>
      <c r="F25" t="s">
        <v>311</v>
      </c>
      <c r="G25" t="s">
        <v>22</v>
      </c>
      <c r="H25" s="20">
        <v>28</v>
      </c>
      <c r="I25" t="s">
        <v>312</v>
      </c>
      <c r="K25" s="100">
        <v>0.32256944444444452</v>
      </c>
      <c r="L25" s="101">
        <v>1.006944444444445E-2</v>
      </c>
      <c r="M25" s="101">
        <v>2.7291666666666669E-2</v>
      </c>
      <c r="N25" s="101">
        <v>1.7222222222222219E-2</v>
      </c>
      <c r="O25" s="20"/>
      <c r="P25" s="20" t="s">
        <v>313</v>
      </c>
    </row>
    <row r="26" spans="1:16" x14ac:dyDescent="0.15">
      <c r="A26" s="20" t="s">
        <v>238</v>
      </c>
      <c r="B26" s="20">
        <v>172</v>
      </c>
      <c r="C26" t="s">
        <v>314</v>
      </c>
      <c r="D26" t="s">
        <v>206</v>
      </c>
      <c r="F26" t="s">
        <v>311</v>
      </c>
      <c r="G26" t="s">
        <v>22</v>
      </c>
      <c r="H26" s="20">
        <v>28</v>
      </c>
      <c r="I26" t="s">
        <v>315</v>
      </c>
      <c r="K26" s="100">
        <v>0.32534722222222218</v>
      </c>
      <c r="L26" s="101">
        <v>1.284722222222222E-2</v>
      </c>
      <c r="M26" s="101">
        <v>3.0115740740740742E-2</v>
      </c>
      <c r="N26" s="101">
        <v>1.726851851851852E-2</v>
      </c>
      <c r="O26" s="20" t="s">
        <v>316</v>
      </c>
      <c r="P26" s="20" t="s">
        <v>317</v>
      </c>
    </row>
    <row r="27" spans="1:16" x14ac:dyDescent="0.15">
      <c r="A27" s="20" t="s">
        <v>243</v>
      </c>
      <c r="B27" s="20">
        <v>164</v>
      </c>
      <c r="C27" t="s">
        <v>318</v>
      </c>
      <c r="D27" t="s">
        <v>319</v>
      </c>
      <c r="F27" t="s">
        <v>311</v>
      </c>
      <c r="G27" t="s">
        <v>22</v>
      </c>
      <c r="H27" s="20">
        <v>16</v>
      </c>
      <c r="I27" t="s">
        <v>320</v>
      </c>
      <c r="K27" s="100">
        <v>0.32048611111111108</v>
      </c>
      <c r="L27" s="101">
        <v>7.9861111111111105E-3</v>
      </c>
      <c r="M27" s="101">
        <v>2.5775462962962958E-2</v>
      </c>
      <c r="N27" s="101">
        <v>1.7789351851851851E-2</v>
      </c>
      <c r="O27" s="20" t="s">
        <v>321</v>
      </c>
      <c r="P27" s="20" t="s">
        <v>322</v>
      </c>
    </row>
    <row r="28" spans="1:16" x14ac:dyDescent="0.15">
      <c r="A28" s="20" t="s">
        <v>249</v>
      </c>
      <c r="B28" s="20">
        <v>158</v>
      </c>
      <c r="C28" t="s">
        <v>323</v>
      </c>
      <c r="D28" t="s">
        <v>129</v>
      </c>
      <c r="E28" t="s">
        <v>6</v>
      </c>
      <c r="F28" t="s">
        <v>311</v>
      </c>
      <c r="G28" t="s">
        <v>22</v>
      </c>
      <c r="H28" s="20">
        <v>36</v>
      </c>
      <c r="I28" t="s">
        <v>324</v>
      </c>
      <c r="K28" s="100">
        <v>0.31840277777777781</v>
      </c>
      <c r="L28" s="101">
        <v>5.9027777777777776E-3</v>
      </c>
      <c r="M28" s="101">
        <v>2.6562499999999999E-2</v>
      </c>
      <c r="N28" s="101">
        <v>2.0659722222222222E-2</v>
      </c>
      <c r="O28" s="20" t="s">
        <v>325</v>
      </c>
      <c r="P28" s="20" t="s">
        <v>326</v>
      </c>
    </row>
    <row r="29" spans="1:16" x14ac:dyDescent="0.15">
      <c r="A29" s="96"/>
      <c r="B29" s="96"/>
      <c r="C29" s="96"/>
      <c r="D29" s="96"/>
      <c r="E29" s="96"/>
      <c r="F29" s="96"/>
      <c r="G29" s="96"/>
      <c r="H29" s="96"/>
      <c r="I29" s="96"/>
      <c r="J29" s="97"/>
      <c r="K29" s="99"/>
      <c r="L29" s="98"/>
      <c r="M29" s="98"/>
      <c r="N29" s="96"/>
      <c r="O29" s="96"/>
    </row>
    <row r="30" spans="1:16" x14ac:dyDescent="0.15">
      <c r="A30" s="20" t="s">
        <v>232</v>
      </c>
      <c r="B30" s="20">
        <v>152</v>
      </c>
      <c r="C30" t="s">
        <v>193</v>
      </c>
      <c r="D30" t="s">
        <v>256</v>
      </c>
      <c r="E30" s="96"/>
      <c r="F30" t="s">
        <v>329</v>
      </c>
      <c r="G30" t="s">
        <v>10</v>
      </c>
      <c r="H30" s="20">
        <v>45</v>
      </c>
      <c r="I30" t="s">
        <v>49</v>
      </c>
      <c r="J30" t="s">
        <v>40</v>
      </c>
      <c r="K30" s="100">
        <v>0.31631944444444438</v>
      </c>
      <c r="L30" s="101">
        <v>3.8194444444444439E-3</v>
      </c>
      <c r="M30" s="101">
        <v>2.7407407407407412E-2</v>
      </c>
      <c r="N30" s="101">
        <v>2.358796296296296E-2</v>
      </c>
      <c r="O30" s="20"/>
      <c r="P30" s="20" t="s">
        <v>330</v>
      </c>
    </row>
    <row r="31" spans="1:16" x14ac:dyDescent="0.15">
      <c r="A31" s="20" t="s">
        <v>238</v>
      </c>
      <c r="B31" s="20">
        <v>153</v>
      </c>
      <c r="C31" t="s">
        <v>328</v>
      </c>
      <c r="D31" t="s">
        <v>319</v>
      </c>
      <c r="E31" s="96"/>
      <c r="F31" t="s">
        <v>329</v>
      </c>
      <c r="G31" t="s">
        <v>10</v>
      </c>
      <c r="H31" s="20">
        <v>43</v>
      </c>
      <c r="I31" t="s">
        <v>331</v>
      </c>
      <c r="K31" s="100">
        <v>0.31666666666666671</v>
      </c>
      <c r="L31" s="101">
        <v>4.1666666666666666E-3</v>
      </c>
      <c r="M31" s="101">
        <v>2.8032407407407409E-2</v>
      </c>
      <c r="N31" s="101">
        <v>2.3865740740740739E-2</v>
      </c>
      <c r="O31" s="20" t="s">
        <v>332</v>
      </c>
      <c r="P31" s="20" t="s">
        <v>333</v>
      </c>
    </row>
    <row r="32" spans="1:16" x14ac:dyDescent="0.15">
      <c r="A32" s="96"/>
      <c r="B32" s="96"/>
      <c r="C32" s="96"/>
      <c r="D32" s="96"/>
      <c r="E32" s="96"/>
      <c r="F32" s="96"/>
      <c r="G32" s="96"/>
      <c r="I32" s="96"/>
      <c r="J32" s="97"/>
      <c r="K32" s="99"/>
      <c r="L32" s="98"/>
      <c r="M32" s="98"/>
      <c r="N32" s="96"/>
      <c r="O32" s="96"/>
    </row>
    <row r="33" spans="1:15" x14ac:dyDescent="0.15">
      <c r="A33" s="96"/>
      <c r="B33" s="96"/>
      <c r="C33" s="96"/>
      <c r="D33" s="96"/>
      <c r="E33" s="96"/>
      <c r="F33" s="96"/>
      <c r="G33" s="96"/>
      <c r="I33" s="96"/>
      <c r="J33" s="97"/>
      <c r="K33" s="98"/>
      <c r="L33" s="98"/>
      <c r="M33" s="98"/>
      <c r="N33" s="96"/>
      <c r="O33" s="96"/>
    </row>
    <row r="34" spans="1:15" x14ac:dyDescent="0.15">
      <c r="A34" s="96"/>
      <c r="B34" s="96"/>
      <c r="C34" s="96"/>
      <c r="D34" s="96"/>
      <c r="E34" s="96"/>
      <c r="F34" s="96"/>
      <c r="G34" s="96"/>
      <c r="H34" s="96"/>
      <c r="I34" s="96"/>
      <c r="J34" s="97"/>
      <c r="K34" s="99"/>
      <c r="L34" s="98"/>
      <c r="M34" s="98"/>
      <c r="N34" s="96"/>
      <c r="O34" s="96"/>
    </row>
    <row r="35" spans="1:15" x14ac:dyDescent="0.15">
      <c r="A35" s="96"/>
      <c r="B35" s="96"/>
      <c r="C35" s="96"/>
      <c r="D35" s="96"/>
      <c r="E35" s="96"/>
      <c r="F35" s="96"/>
      <c r="G35" s="96"/>
      <c r="H35" s="96"/>
      <c r="I35" s="96"/>
      <c r="J35" s="97"/>
      <c r="K35" s="99"/>
      <c r="L35" s="98"/>
      <c r="M35" s="98"/>
      <c r="N35" s="96"/>
      <c r="O35" s="96"/>
    </row>
    <row r="36" spans="1:15" x14ac:dyDescent="0.15">
      <c r="A36" s="96"/>
      <c r="B36" s="96"/>
      <c r="C36" s="96"/>
      <c r="D36" s="96"/>
      <c r="E36" s="96"/>
      <c r="F36" s="96"/>
      <c r="G36" s="96"/>
      <c r="H36" s="96"/>
      <c r="I36" s="96"/>
      <c r="J36" s="97"/>
      <c r="K36" s="99"/>
      <c r="L36" s="98"/>
      <c r="M36" s="98"/>
      <c r="N36" s="96"/>
      <c r="O36" s="96"/>
    </row>
    <row r="37" spans="1:15" x14ac:dyDescent="0.15">
      <c r="A37" s="96"/>
      <c r="B37" s="96"/>
      <c r="C37" s="96"/>
      <c r="D37" s="96"/>
      <c r="E37" s="96"/>
      <c r="F37" s="96"/>
      <c r="G37" s="96"/>
      <c r="H37" s="96"/>
      <c r="I37" s="96"/>
      <c r="J37" s="97"/>
      <c r="K37" s="99"/>
      <c r="L37" s="98"/>
      <c r="M37" s="98"/>
      <c r="N37" s="96"/>
      <c r="O37" s="96"/>
    </row>
    <row r="38" spans="1:15" x14ac:dyDescent="0.15">
      <c r="A38" s="96"/>
      <c r="B38" s="96"/>
      <c r="C38" s="96"/>
      <c r="D38" s="96"/>
      <c r="E38" s="96"/>
      <c r="F38" s="96"/>
      <c r="G38" s="96"/>
      <c r="H38" s="96"/>
      <c r="I38" s="96"/>
      <c r="J38" s="97"/>
      <c r="K38" s="99"/>
      <c r="L38" s="98"/>
      <c r="M38" s="98"/>
      <c r="N38" s="96"/>
      <c r="O38" s="96"/>
    </row>
    <row r="39" spans="1:15" x14ac:dyDescent="0.15">
      <c r="A39" s="96"/>
      <c r="B39" s="96"/>
      <c r="C39" s="96"/>
      <c r="D39" s="96"/>
      <c r="E39" s="96"/>
      <c r="F39" s="96"/>
      <c r="G39" s="96"/>
      <c r="H39" s="96"/>
      <c r="I39" s="96"/>
      <c r="J39" s="97"/>
      <c r="K39" s="98"/>
      <c r="L39" s="98"/>
      <c r="M39" s="98"/>
      <c r="N39" s="96"/>
      <c r="O39" s="96"/>
    </row>
    <row r="40" spans="1:15" x14ac:dyDescent="0.15">
      <c r="A40" s="96"/>
      <c r="B40" s="96"/>
      <c r="C40" s="96"/>
      <c r="D40" s="96"/>
      <c r="E40" s="96"/>
      <c r="F40" s="96"/>
      <c r="G40" s="96"/>
      <c r="H40" s="96"/>
      <c r="I40" s="96"/>
      <c r="J40" s="97"/>
      <c r="K40" s="99"/>
      <c r="L40" s="98"/>
      <c r="M40" s="98"/>
      <c r="N40" s="96"/>
      <c r="O40" s="96"/>
    </row>
    <row r="41" spans="1:15" x14ac:dyDescent="0.15">
      <c r="A41" s="96"/>
      <c r="B41" s="96"/>
      <c r="C41" s="96"/>
      <c r="D41" s="96"/>
      <c r="E41" s="96"/>
      <c r="F41" s="96"/>
      <c r="G41" s="96"/>
      <c r="H41" s="96"/>
      <c r="I41" s="96"/>
      <c r="J41" s="97"/>
      <c r="K41" s="99"/>
      <c r="L41" s="98"/>
      <c r="M41" s="98"/>
      <c r="N41" s="96"/>
      <c r="O41" s="96"/>
    </row>
    <row r="42" spans="1:15" x14ac:dyDescent="0.15">
      <c r="A42" s="96"/>
      <c r="B42" s="96"/>
      <c r="C42" s="96"/>
      <c r="D42" s="96"/>
      <c r="E42" s="96"/>
      <c r="F42" s="96"/>
      <c r="G42" s="96"/>
      <c r="H42" s="96"/>
      <c r="I42" s="96"/>
      <c r="J42" s="97"/>
      <c r="K42" s="99"/>
      <c r="L42" s="96"/>
      <c r="M42" s="96"/>
      <c r="N42" s="96"/>
      <c r="O42" s="96"/>
    </row>
    <row r="43" spans="1:15" x14ac:dyDescent="0.15">
      <c r="A43" s="96"/>
      <c r="B43" s="96"/>
      <c r="C43" s="96"/>
      <c r="D43" s="96"/>
      <c r="E43" s="96"/>
      <c r="F43" s="96"/>
      <c r="G43" s="96"/>
      <c r="H43" s="96"/>
      <c r="I43" s="96"/>
      <c r="J43" s="97"/>
      <c r="K43" s="99"/>
    </row>
    <row r="44" spans="1:15" x14ac:dyDescent="0.15">
      <c r="A44" s="55"/>
      <c r="B44" s="20"/>
      <c r="E44" s="20"/>
      <c r="F44" s="20"/>
      <c r="J44" s="20"/>
      <c r="K44" s="20"/>
      <c r="L44" s="20"/>
      <c r="M44" s="20"/>
      <c r="N44" s="20"/>
      <c r="O44" s="20"/>
    </row>
    <row r="45" spans="1:15" x14ac:dyDescent="0.15">
      <c r="A45" s="55"/>
      <c r="B45" s="20"/>
      <c r="E45" s="20"/>
      <c r="F45" s="20"/>
      <c r="J45" s="20"/>
      <c r="K45" s="20"/>
      <c r="L45" s="20"/>
      <c r="M45" s="20"/>
      <c r="N45" s="20"/>
      <c r="O45" s="20"/>
    </row>
    <row r="46" spans="1:15" x14ac:dyDescent="0.15">
      <c r="A46" s="55"/>
      <c r="B46" s="20"/>
      <c r="E46" s="20"/>
      <c r="F46" s="20"/>
      <c r="J46" s="20"/>
      <c r="K46" s="20"/>
      <c r="L46" s="20"/>
      <c r="M46" s="20"/>
      <c r="N46" s="20"/>
      <c r="O46" s="20"/>
    </row>
    <row r="47" spans="1:15" x14ac:dyDescent="0.15">
      <c r="A47" s="55"/>
      <c r="B47" s="20"/>
      <c r="E47" s="20"/>
      <c r="F47" s="20"/>
      <c r="J47" s="20"/>
      <c r="K47" s="20"/>
      <c r="L47" s="20"/>
      <c r="M47" s="20"/>
      <c r="N47" s="20"/>
      <c r="O47" s="20"/>
    </row>
    <row r="48" spans="1:15" x14ac:dyDescent="0.15">
      <c r="A48" s="55"/>
      <c r="B48" s="20"/>
      <c r="E48" s="20"/>
      <c r="F48" s="20"/>
      <c r="J48" s="20"/>
      <c r="K48" s="20"/>
      <c r="L48" s="20"/>
      <c r="M48" s="20"/>
      <c r="N48" s="20"/>
      <c r="O48" s="20"/>
    </row>
    <row r="49" spans="1:15" x14ac:dyDescent="0.15">
      <c r="A49" s="55"/>
      <c r="B49" s="20"/>
      <c r="E49" s="20"/>
      <c r="F49" s="20"/>
      <c r="J49" s="20"/>
      <c r="K49" s="20"/>
      <c r="L49" s="20"/>
      <c r="M49" s="20"/>
      <c r="N49" s="20"/>
      <c r="O49" s="20"/>
    </row>
    <row r="50" spans="1:15" x14ac:dyDescent="0.15">
      <c r="A50" s="55"/>
      <c r="B50" s="20"/>
      <c r="E50" s="20"/>
      <c r="F50" s="20"/>
      <c r="J50" s="20"/>
      <c r="K50" s="20"/>
      <c r="L50" s="20"/>
      <c r="M50" s="20"/>
      <c r="N50" s="20"/>
      <c r="O50" s="20"/>
    </row>
    <row r="51" spans="1:15" x14ac:dyDescent="0.15">
      <c r="A51" s="55"/>
      <c r="B51" s="20"/>
      <c r="E51" s="20"/>
      <c r="F51" s="20"/>
      <c r="J51" s="20"/>
      <c r="K51" s="20"/>
      <c r="L51" s="20"/>
      <c r="M51" s="20"/>
      <c r="N51" s="20"/>
      <c r="O51" s="20"/>
    </row>
    <row r="52" spans="1:15" x14ac:dyDescent="0.15">
      <c r="A52" s="55"/>
      <c r="B52" s="20"/>
      <c r="E52" s="20"/>
      <c r="F52" s="20"/>
      <c r="J52" s="20"/>
      <c r="K52" s="20"/>
      <c r="L52" s="20"/>
      <c r="M52" s="20"/>
      <c r="N52" s="20"/>
      <c r="O52" s="20"/>
    </row>
    <row r="53" spans="1:15" x14ac:dyDescent="0.15">
      <c r="A53" s="55"/>
      <c r="B53" s="20"/>
      <c r="E53" s="20"/>
      <c r="F53" s="20"/>
      <c r="J53" s="20"/>
      <c r="K53" s="20"/>
      <c r="L53" s="20"/>
      <c r="M53" s="20"/>
      <c r="N53" s="20"/>
      <c r="O53" s="20"/>
    </row>
    <row r="54" spans="1:15" x14ac:dyDescent="0.15">
      <c r="A54" s="55"/>
      <c r="B54" s="20"/>
      <c r="E54" s="20"/>
      <c r="F54" s="20"/>
      <c r="J54" s="20"/>
      <c r="K54" s="20"/>
      <c r="L54" s="20"/>
      <c r="M54" s="20"/>
      <c r="N54" s="20"/>
      <c r="O54" s="20"/>
    </row>
    <row r="55" spans="1:15" x14ac:dyDescent="0.15">
      <c r="A55" s="55"/>
      <c r="B55" s="20"/>
      <c r="E55" s="20"/>
      <c r="F55" s="20"/>
      <c r="J55" s="20"/>
      <c r="K55" s="20"/>
      <c r="L55" s="20"/>
      <c r="M55" s="20"/>
      <c r="N55" s="20"/>
      <c r="O55" s="20"/>
    </row>
    <row r="56" spans="1:15" x14ac:dyDescent="0.15">
      <c r="A56" s="55"/>
      <c r="B56" s="20"/>
      <c r="E56" s="20"/>
      <c r="F56" s="20"/>
      <c r="J56" s="20"/>
      <c r="K56" s="20"/>
      <c r="L56" s="20"/>
      <c r="M56" s="20"/>
      <c r="N56" s="20"/>
      <c r="O56" s="20"/>
    </row>
    <row r="57" spans="1:15" x14ac:dyDescent="0.15">
      <c r="A57" s="55"/>
      <c r="B57" s="20"/>
      <c r="E57" s="20"/>
      <c r="F57" s="20"/>
      <c r="J57" s="20"/>
      <c r="K57" s="20"/>
      <c r="L57" s="20"/>
      <c r="M57" s="20"/>
      <c r="N57" s="20"/>
      <c r="O57" s="20"/>
    </row>
  </sheetData>
  <pageMargins left="0.7" right="0.7" top="0.75" bottom="0.75" header="0.3" footer="0.3"/>
  <pageSetup paperSize="9" orientation="portrait" horizontalDpi="4294967293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00"/>
  <sheetViews>
    <sheetView workbookViewId="0">
      <selection activeCell="H39" sqref="H39"/>
    </sheetView>
  </sheetViews>
  <sheetFormatPr baseColWidth="10" defaultColWidth="9.1640625" defaultRowHeight="13" x14ac:dyDescent="0.15"/>
  <cols>
    <col min="1" max="1" width="13.5" style="6" customWidth="1"/>
    <col min="2" max="2" width="9.1640625" style="8"/>
    <col min="3" max="3" width="21.5" style="5" customWidth="1"/>
    <col min="4" max="4" width="8.33203125" style="5" customWidth="1"/>
    <col min="5" max="6" width="9.1640625" style="5"/>
    <col min="7" max="7" width="9.1640625" style="9"/>
    <col min="8" max="8" width="13.5" style="10" customWidth="1"/>
    <col min="9" max="10" width="9.1640625" style="11"/>
    <col min="11" max="11" width="9.1640625" style="15"/>
    <col min="12" max="12" width="11.83203125" style="5" bestFit="1" customWidth="1"/>
    <col min="13" max="16384" width="9.1640625" style="5"/>
  </cols>
  <sheetData>
    <row r="1" spans="1:25" ht="15" thickBot="1" x14ac:dyDescent="0.2">
      <c r="A1" s="6" t="s">
        <v>62</v>
      </c>
      <c r="B1" s="8" t="s">
        <v>1</v>
      </c>
      <c r="C1" s="5" t="s">
        <v>29</v>
      </c>
      <c r="D1" s="5" t="s">
        <v>30</v>
      </c>
      <c r="E1" s="5" t="s">
        <v>9</v>
      </c>
      <c r="F1" s="5" t="s">
        <v>8</v>
      </c>
      <c r="G1" s="9" t="s">
        <v>15</v>
      </c>
      <c r="H1" s="10" t="s">
        <v>31</v>
      </c>
      <c r="I1" s="11" t="s">
        <v>32</v>
      </c>
      <c r="J1" s="11" t="s">
        <v>33</v>
      </c>
      <c r="K1" s="12" t="s">
        <v>34</v>
      </c>
      <c r="L1" s="13" t="s">
        <v>35</v>
      </c>
      <c r="X1" s="5" t="s">
        <v>36</v>
      </c>
      <c r="Y1" s="4">
        <v>0</v>
      </c>
    </row>
    <row r="2" spans="1:25" x14ac:dyDescent="0.15">
      <c r="A2" s="20" t="s">
        <v>232</v>
      </c>
      <c r="B2" s="20">
        <v>176</v>
      </c>
      <c r="C2" t="s">
        <v>299</v>
      </c>
      <c r="D2" t="s">
        <v>235</v>
      </c>
      <c r="E2" t="s">
        <v>22</v>
      </c>
      <c r="F2" s="20">
        <v>49</v>
      </c>
      <c r="G2" s="101">
        <v>1.5590277777777779E-2</v>
      </c>
      <c r="H2" s="14">
        <f>IF(A2="","",IF(E2="Men",VLOOKUP(F2,'Time trial standards'!A$3:B$84,2,FALSE),VLOOKUP(F2,'Time trial standards'!A$3:C$84,3,FALSE)))</f>
        <v>2.0343171296296297E-2</v>
      </c>
      <c r="I2" s="11" t="str">
        <f t="shared" ref="I2:I20" si="0">IF(G2="","",IF(G2-H2&gt;0,G2-H2,""))</f>
        <v/>
      </c>
      <c r="J2" s="11">
        <f t="shared" ref="J2:J20" si="1">IF(G2="","",IF(G2-H2&gt;0,"",H2-G2))</f>
        <v>4.7528935185185174E-3</v>
      </c>
      <c r="K2" s="15">
        <f t="shared" ref="K2:K20" si="2">IF(OR(G2="",G2=Y$1),"",IF(I2="",-J2/G2*100,I2/G2*100))</f>
        <v>-30.48626577579806</v>
      </c>
      <c r="L2" s="5">
        <f t="shared" ref="L2:L20" si="3">IF(K2="","",RANK(K2,K$2:K$98,1))</f>
        <v>1</v>
      </c>
    </row>
    <row r="3" spans="1:25" x14ac:dyDescent="0.15">
      <c r="A3" s="20" t="s">
        <v>238</v>
      </c>
      <c r="B3" s="20">
        <v>180</v>
      </c>
      <c r="C3" t="s">
        <v>300</v>
      </c>
      <c r="D3" t="s">
        <v>235</v>
      </c>
      <c r="E3" t="s">
        <v>22</v>
      </c>
      <c r="F3" s="20">
        <v>42</v>
      </c>
      <c r="G3" s="101">
        <v>1.592592592592593E-2</v>
      </c>
      <c r="H3" s="14">
        <f>IF(A3="","",IF(E3="Men",VLOOKUP(F3,'Time trial standards'!A$3:B$84,2,FALSE),VLOOKUP(F3,'Time trial standards'!A$3:C$84,3,FALSE)))</f>
        <v>1.9603563850308644E-2</v>
      </c>
      <c r="I3" s="11" t="str">
        <f t="shared" si="0"/>
        <v/>
      </c>
      <c r="J3" s="11">
        <f t="shared" si="1"/>
        <v>3.6776379243827137E-3</v>
      </c>
      <c r="K3" s="15">
        <f t="shared" si="2"/>
        <v>-23.092145106589125</v>
      </c>
      <c r="L3" s="5">
        <f t="shared" si="3"/>
        <v>3</v>
      </c>
    </row>
    <row r="4" spans="1:25" x14ac:dyDescent="0.15">
      <c r="A4" s="20" t="s">
        <v>269</v>
      </c>
      <c r="B4" s="20">
        <v>171</v>
      </c>
      <c r="C4" t="s">
        <v>305</v>
      </c>
      <c r="D4" t="s">
        <v>235</v>
      </c>
      <c r="E4" t="s">
        <v>22</v>
      </c>
      <c r="F4" s="20">
        <v>48</v>
      </c>
      <c r="G4" s="101">
        <v>1.699074074074074E-2</v>
      </c>
      <c r="H4" s="14">
        <f>IF(A4="","",IF(E4="Men",VLOOKUP(F4,'Time trial standards'!A$3:B$84,2,FALSE),VLOOKUP(F4,'Time trial standards'!A$3:C$84,3,FALSE)))</f>
        <v>2.0231168016975311E-2</v>
      </c>
      <c r="I4" s="11" t="str">
        <f t="shared" si="0"/>
        <v/>
      </c>
      <c r="J4" s="11">
        <f t="shared" si="1"/>
        <v>3.2404272762345705E-3</v>
      </c>
      <c r="K4" s="15">
        <f t="shared" si="2"/>
        <v>-19.071724568574037</v>
      </c>
      <c r="L4" s="5">
        <f t="shared" si="3"/>
        <v>4</v>
      </c>
    </row>
    <row r="5" spans="1:25" x14ac:dyDescent="0.15">
      <c r="A5" s="20" t="s">
        <v>255</v>
      </c>
      <c r="B5" s="20">
        <v>178</v>
      </c>
      <c r="C5" t="s">
        <v>138</v>
      </c>
      <c r="D5" t="s">
        <v>235</v>
      </c>
      <c r="E5" t="s">
        <v>22</v>
      </c>
      <c r="F5" s="20">
        <v>44</v>
      </c>
      <c r="G5" s="101">
        <v>1.6655092592592589E-2</v>
      </c>
      <c r="H5" s="14">
        <f>IF(A5="","",IF(E5="Men",VLOOKUP(F5,'Time trial standards'!A$3:B$84,2,FALSE),VLOOKUP(F5,'Time trial standards'!A$3:C$84,3,FALSE)))</f>
        <v>1.9810836226851855E-2</v>
      </c>
      <c r="I5" s="11" t="str">
        <f t="shared" si="0"/>
        <v/>
      </c>
      <c r="J5" s="11">
        <f t="shared" si="1"/>
        <v>3.1557436342592657E-3</v>
      </c>
      <c r="K5" s="15">
        <f t="shared" si="2"/>
        <v>-18.947619874913176</v>
      </c>
      <c r="L5" s="5">
        <f t="shared" si="3"/>
        <v>5</v>
      </c>
    </row>
    <row r="6" spans="1:25" x14ac:dyDescent="0.15">
      <c r="A6" s="20" t="s">
        <v>243</v>
      </c>
      <c r="B6" s="20">
        <v>181</v>
      </c>
      <c r="C6" t="s">
        <v>301</v>
      </c>
      <c r="D6" t="s">
        <v>235</v>
      </c>
      <c r="E6" t="s">
        <v>22</v>
      </c>
      <c r="F6" s="20">
        <v>30</v>
      </c>
      <c r="G6" s="101">
        <v>1.5995370370370372E-2</v>
      </c>
      <c r="H6" s="14">
        <f>IF(A6="","",IF(E6="Men",VLOOKUP(F6,'Time trial standards'!A$3:B$84,2,FALSE),VLOOKUP(F6,'Time trial standards'!A$3:C$84,3,FALSE)))</f>
        <v>1.8217547248987255E-2</v>
      </c>
      <c r="I6" s="11" t="str">
        <f t="shared" si="0"/>
        <v/>
      </c>
      <c r="J6" s="11">
        <f t="shared" si="1"/>
        <v>2.2221768786168834E-3</v>
      </c>
      <c r="K6" s="15">
        <f t="shared" si="2"/>
        <v>-13.892625348227114</v>
      </c>
      <c r="L6" s="5">
        <f t="shared" si="3"/>
        <v>6</v>
      </c>
    </row>
    <row r="7" spans="1:25" x14ac:dyDescent="0.15">
      <c r="A7" s="20" t="s">
        <v>279</v>
      </c>
      <c r="B7" s="20">
        <v>165</v>
      </c>
      <c r="C7" t="s">
        <v>307</v>
      </c>
      <c r="D7" t="s">
        <v>235</v>
      </c>
      <c r="E7" t="s">
        <v>22</v>
      </c>
      <c r="F7" s="20">
        <v>43</v>
      </c>
      <c r="G7" s="101">
        <v>1.743055555555556E-2</v>
      </c>
      <c r="H7" s="14">
        <f>IF(A7="","",IF(E7="Men",VLOOKUP(F7,'Time trial standards'!A$3:B$84,2,FALSE),VLOOKUP(F7,'Time trial standards'!A$3:C$84,3,FALSE)))</f>
        <v>1.9704619984567899E-2</v>
      </c>
      <c r="I7" s="11" t="str">
        <f t="shared" si="0"/>
        <v/>
      </c>
      <c r="J7" s="11">
        <f t="shared" si="1"/>
        <v>2.2740644290123388E-3</v>
      </c>
      <c r="K7" s="15">
        <f t="shared" si="2"/>
        <v>-13.046425409473175</v>
      </c>
      <c r="L7" s="5">
        <f t="shared" si="3"/>
        <v>7</v>
      </c>
    </row>
    <row r="8" spans="1:25" x14ac:dyDescent="0.15">
      <c r="A8" s="20" t="s">
        <v>249</v>
      </c>
      <c r="B8" s="20">
        <v>174</v>
      </c>
      <c r="C8" t="s">
        <v>302</v>
      </c>
      <c r="D8" t="s">
        <v>235</v>
      </c>
      <c r="E8" t="s">
        <v>22</v>
      </c>
      <c r="F8" s="20">
        <v>20</v>
      </c>
      <c r="G8" s="101">
        <v>1.6273148148148151E-2</v>
      </c>
      <c r="H8" s="14">
        <f>IF(A8="","",IF(E8="Men",VLOOKUP(F8,'Time trial standards'!A$3:B$84,2,FALSE),VLOOKUP(F8,'Time trial standards'!A$3:C$84,3,FALSE)))</f>
        <v>1.804629464363906E-2</v>
      </c>
      <c r="I8" s="11" t="str">
        <f t="shared" si="0"/>
        <v/>
      </c>
      <c r="J8" s="11">
        <f t="shared" si="1"/>
        <v>1.7731464954909085E-3</v>
      </c>
      <c r="K8" s="15">
        <f t="shared" si="2"/>
        <v>-10.896149161480404</v>
      </c>
      <c r="L8" s="5">
        <f t="shared" si="3"/>
        <v>10</v>
      </c>
    </row>
    <row r="9" spans="1:25" x14ac:dyDescent="0.15">
      <c r="A9" s="20" t="s">
        <v>259</v>
      </c>
      <c r="B9" s="20">
        <v>175</v>
      </c>
      <c r="C9" t="s">
        <v>303</v>
      </c>
      <c r="D9" t="s">
        <v>235</v>
      </c>
      <c r="E9" t="s">
        <v>22</v>
      </c>
      <c r="F9" s="20">
        <v>16</v>
      </c>
      <c r="G9" s="101">
        <v>1.68287037037037E-2</v>
      </c>
      <c r="H9" s="14">
        <f>IF(A9="","",IF(E9="Men",VLOOKUP(F9,'Time trial standards'!A$3:B$84,2,FALSE),VLOOKUP(F9,'Time trial standards'!A$3:C$84,3,FALSE)))</f>
        <v>1.8621796231956284E-2</v>
      </c>
      <c r="I9" s="11" t="str">
        <f t="shared" si="0"/>
        <v/>
      </c>
      <c r="J9" s="11">
        <f t="shared" si="1"/>
        <v>1.7930925282525836E-3</v>
      </c>
      <c r="K9" s="15">
        <f t="shared" si="2"/>
        <v>-10.654965229781517</v>
      </c>
      <c r="L9" s="5">
        <f t="shared" si="3"/>
        <v>11</v>
      </c>
    </row>
    <row r="10" spans="1:25" x14ac:dyDescent="0.15">
      <c r="A10" s="20" t="s">
        <v>264</v>
      </c>
      <c r="B10" s="20">
        <v>166</v>
      </c>
      <c r="C10" t="s">
        <v>304</v>
      </c>
      <c r="D10" t="s">
        <v>235</v>
      </c>
      <c r="E10" t="s">
        <v>22</v>
      </c>
      <c r="F10" s="20">
        <v>17</v>
      </c>
      <c r="G10" s="101">
        <v>1.697916666666667E-2</v>
      </c>
      <c r="H10" s="14">
        <f>IF(A10="","",IF(E10="Men",VLOOKUP(F10,'Time trial standards'!A$3:B$84,2,FALSE),VLOOKUP(F10,'Time trial standards'!A$3:C$84,3,FALSE)))</f>
        <v>1.8413300125359286E-2</v>
      </c>
      <c r="I10" s="11" t="str">
        <f t="shared" si="0"/>
        <v/>
      </c>
      <c r="J10" s="11">
        <f t="shared" si="1"/>
        <v>1.4341334586926158E-3</v>
      </c>
      <c r="K10" s="15">
        <f t="shared" si="2"/>
        <v>-8.446430186165097</v>
      </c>
      <c r="L10" s="5">
        <f t="shared" si="3"/>
        <v>12</v>
      </c>
    </row>
    <row r="11" spans="1:25" x14ac:dyDescent="0.15">
      <c r="A11" s="20" t="s">
        <v>297</v>
      </c>
      <c r="B11" s="20">
        <v>160</v>
      </c>
      <c r="C11" t="s">
        <v>186</v>
      </c>
      <c r="D11" t="s">
        <v>235</v>
      </c>
      <c r="E11" t="s">
        <v>22</v>
      </c>
      <c r="F11" s="20">
        <v>54</v>
      </c>
      <c r="G11" s="101">
        <v>1.9872685185185181E-2</v>
      </c>
      <c r="H11" s="14">
        <f>IF(A11="","",IF(E11="Men",VLOOKUP(F11,'Time trial standards'!A$3:B$84,2,FALSE),VLOOKUP(F11,'Time trial standards'!A$3:C$84,3,FALSE)))</f>
        <v>2.0894748263888891E-2</v>
      </c>
      <c r="I11" s="11" t="str">
        <f t="shared" si="0"/>
        <v/>
      </c>
      <c r="J11" s="11">
        <f t="shared" si="1"/>
        <v>1.0220630787037104E-3</v>
      </c>
      <c r="K11" s="15">
        <f t="shared" si="2"/>
        <v>-5.1430547466511705</v>
      </c>
      <c r="L11" s="5">
        <f t="shared" si="3"/>
        <v>14</v>
      </c>
    </row>
    <row r="12" spans="1:25" x14ac:dyDescent="0.15">
      <c r="A12" s="20" t="s">
        <v>294</v>
      </c>
      <c r="B12" s="20">
        <v>162</v>
      </c>
      <c r="C12" t="s">
        <v>195</v>
      </c>
      <c r="D12" t="s">
        <v>235</v>
      </c>
      <c r="E12" t="s">
        <v>22</v>
      </c>
      <c r="F12" s="20">
        <v>53</v>
      </c>
      <c r="G12" s="101">
        <v>1.9849537037037041E-2</v>
      </c>
      <c r="H12" s="14">
        <f>IF(A12="","",IF(E12="Men",VLOOKUP(F12,'Time trial standards'!A$3:B$84,2,FALSE),VLOOKUP(F12,'Time trial standards'!A$3:C$84,3,FALSE)))</f>
        <v>2.0781804591049384E-2</v>
      </c>
      <c r="I12" s="11" t="str">
        <f t="shared" si="0"/>
        <v/>
      </c>
      <c r="J12" s="11">
        <f t="shared" si="1"/>
        <v>9.3226755401234346E-4</v>
      </c>
      <c r="K12" s="15">
        <f t="shared" si="2"/>
        <v>-4.6966715257531462</v>
      </c>
      <c r="L12" s="5">
        <f t="shared" si="3"/>
        <v>16</v>
      </c>
    </row>
    <row r="13" spans="1:25" x14ac:dyDescent="0.15">
      <c r="A13" s="20" t="s">
        <v>273</v>
      </c>
      <c r="B13" s="20">
        <v>169</v>
      </c>
      <c r="C13" t="s">
        <v>306</v>
      </c>
      <c r="D13" t="s">
        <v>235</v>
      </c>
      <c r="E13" t="s">
        <v>22</v>
      </c>
      <c r="F13" s="20">
        <v>19</v>
      </c>
      <c r="G13" s="101">
        <v>1.728009259259259E-2</v>
      </c>
      <c r="H13" s="14">
        <f>IF(A13="","",IF(E13="Men",VLOOKUP(F13,'Time trial standards'!A$3:B$84,2,FALSE),VLOOKUP(F13,'Time trial standards'!A$3:C$84,3,FALSE)))</f>
        <v>1.8050369682219305E-2</v>
      </c>
      <c r="I13" s="11" t="str">
        <f t="shared" si="0"/>
        <v/>
      </c>
      <c r="J13" s="11">
        <f t="shared" si="1"/>
        <v>7.7027708962671554E-4</v>
      </c>
      <c r="K13" s="15">
        <f t="shared" si="2"/>
        <v>-4.4575981610012212</v>
      </c>
      <c r="L13" s="5">
        <f t="shared" si="3"/>
        <v>19</v>
      </c>
    </row>
    <row r="14" spans="1:25" x14ac:dyDescent="0.15">
      <c r="A14" s="20" t="s">
        <v>291</v>
      </c>
      <c r="B14" s="20">
        <v>163</v>
      </c>
      <c r="C14" t="s">
        <v>309</v>
      </c>
      <c r="D14" t="s">
        <v>235</v>
      </c>
      <c r="E14" t="s">
        <v>22</v>
      </c>
      <c r="F14" s="20">
        <v>45</v>
      </c>
      <c r="G14" s="101">
        <v>1.9583333333333331E-2</v>
      </c>
      <c r="H14" s="14">
        <f>IF(A14="","",IF(E14="Men",VLOOKUP(F14,'Time trial standards'!A$3:B$84,2,FALSE),VLOOKUP(F14,'Time trial standards'!A$3:C$84,3,FALSE)))</f>
        <v>1.9917365933641976E-2</v>
      </c>
      <c r="I14" s="11" t="str">
        <f t="shared" si="0"/>
        <v/>
      </c>
      <c r="J14" s="11">
        <f t="shared" si="1"/>
        <v>3.3403260030864454E-4</v>
      </c>
      <c r="K14" s="15">
        <f t="shared" si="2"/>
        <v>-1.7056983845547806</v>
      </c>
      <c r="L14" s="5">
        <f t="shared" si="3"/>
        <v>21</v>
      </c>
    </row>
    <row r="15" spans="1:25" x14ac:dyDescent="0.15">
      <c r="A15" s="20" t="s">
        <v>285</v>
      </c>
      <c r="B15" s="20">
        <v>177</v>
      </c>
      <c r="C15" t="s">
        <v>308</v>
      </c>
      <c r="D15" t="s">
        <v>235</v>
      </c>
      <c r="E15" t="s">
        <v>22</v>
      </c>
      <c r="F15" s="20">
        <v>29</v>
      </c>
      <c r="G15" s="101">
        <v>1.8900462962962959E-2</v>
      </c>
      <c r="H15" s="14">
        <f>IF(A15="","",IF(E15="Men",VLOOKUP(F15,'Time trial standards'!A$3:B$84,2,FALSE),VLOOKUP(F15,'Time trial standards'!A$3:C$84,3,FALSE)))</f>
        <v>1.804629464363906E-2</v>
      </c>
      <c r="I15" s="11">
        <f t="shared" si="0"/>
        <v>8.5416831932389956E-4</v>
      </c>
      <c r="J15" s="11" t="str">
        <f t="shared" si="1"/>
        <v/>
      </c>
      <c r="K15" s="15">
        <f t="shared" si="2"/>
        <v>4.5192983949531502</v>
      </c>
      <c r="L15" s="5">
        <f t="shared" si="3"/>
        <v>23</v>
      </c>
    </row>
    <row r="16" spans="1:25" x14ac:dyDescent="0.15">
      <c r="A16" s="6" t="str">
        <f>IF(ISNUMBER('Race 4'!#REF!),'Race 4'!#REF!,"")</f>
        <v/>
      </c>
      <c r="B16" s="8" t="str">
        <f>IF(ISNUMBER('Race 4'!#REF!),'Race 4'!#REF!,"")</f>
        <v/>
      </c>
      <c r="C16" s="5" t="str">
        <f>IF(ISNUMBER('Race 4'!#REF!),'Race 4'!#REF!,"")</f>
        <v/>
      </c>
      <c r="D16" s="5" t="str">
        <f>IF(ISNUMBER('Race 4'!#REF!),'Race 4'!#REF!,"")</f>
        <v/>
      </c>
      <c r="E16" s="5" t="str">
        <f>IF(ISNUMBER('Race 4'!#REF!),'Race 4'!#REF!,"")</f>
        <v/>
      </c>
      <c r="F16" s="5" t="str">
        <f>IF(ISNUMBER('Race 4'!#REF!),'Race 4'!#REF!,"")</f>
        <v/>
      </c>
      <c r="G16" s="11" t="str">
        <f>IF(ISNUMBER('Race 4'!#REF!),'Race 4'!#REF!,"")</f>
        <v/>
      </c>
      <c r="H16" s="14" t="str">
        <f>IF(A16="","",IF(E16="Men",VLOOKUP(F16,'Time trial standards'!A$3:B$83,2,FALSE),VLOOKUP(F16,'Time trial standards'!A$3:C$84,3,FALSE)))</f>
        <v/>
      </c>
      <c r="I16" s="11" t="str">
        <f t="shared" si="0"/>
        <v/>
      </c>
      <c r="J16" s="11" t="str">
        <f t="shared" si="1"/>
        <v/>
      </c>
      <c r="K16" s="15" t="str">
        <f t="shared" si="2"/>
        <v/>
      </c>
      <c r="L16" s="5" t="str">
        <f t="shared" si="3"/>
        <v/>
      </c>
    </row>
    <row r="17" spans="1:12" x14ac:dyDescent="0.15">
      <c r="A17" s="20" t="s">
        <v>232</v>
      </c>
      <c r="B17" s="20">
        <v>168</v>
      </c>
      <c r="C17" t="s">
        <v>310</v>
      </c>
      <c r="D17" t="s">
        <v>311</v>
      </c>
      <c r="E17" t="s">
        <v>22</v>
      </c>
      <c r="F17" s="20">
        <v>28</v>
      </c>
      <c r="G17" s="101">
        <v>1.7222222222222219E-2</v>
      </c>
      <c r="H17" s="14">
        <f>IF(A17="","",IF(E17="Men",VLOOKUP(F17,'Time trial standards'!A$3:B$83,2,FALSE),VLOOKUP(F17,'Time trial standards'!A$3:C$84,3,FALSE)))</f>
        <v>1.804629464363906E-2</v>
      </c>
      <c r="I17" s="11" t="str">
        <f t="shared" si="0"/>
        <v/>
      </c>
      <c r="J17" s="11">
        <f t="shared" si="1"/>
        <v>8.2407242141684101E-4</v>
      </c>
      <c r="K17" s="15">
        <f t="shared" si="2"/>
        <v>-4.7849366404848839</v>
      </c>
      <c r="L17" s="5">
        <f t="shared" si="3"/>
        <v>15</v>
      </c>
    </row>
    <row r="18" spans="1:12" x14ac:dyDescent="0.15">
      <c r="A18" s="20" t="s">
        <v>243</v>
      </c>
      <c r="B18" s="20">
        <v>164</v>
      </c>
      <c r="C18" t="s">
        <v>318</v>
      </c>
      <c r="D18" t="s">
        <v>311</v>
      </c>
      <c r="E18" t="s">
        <v>22</v>
      </c>
      <c r="F18" s="20">
        <v>16</v>
      </c>
      <c r="G18" s="101">
        <v>1.7789351851851851E-2</v>
      </c>
      <c r="H18" s="14">
        <f>IF(A18="","",IF(E18="Men",VLOOKUP(F18,'Time trial standards'!A$3:B$83,2,FALSE),VLOOKUP(F18,'Time trial standards'!A$3:C$84,3,FALSE)))</f>
        <v>1.8621796231956284E-2</v>
      </c>
      <c r="I18" s="11" t="str">
        <f t="shared" si="0"/>
        <v/>
      </c>
      <c r="J18" s="11">
        <f t="shared" si="1"/>
        <v>8.324443801044322E-4</v>
      </c>
      <c r="K18" s="15">
        <f t="shared" si="2"/>
        <v>-4.6794531191296649</v>
      </c>
      <c r="L18" s="5">
        <f t="shared" si="3"/>
        <v>17</v>
      </c>
    </row>
    <row r="19" spans="1:12" x14ac:dyDescent="0.15">
      <c r="A19" s="20" t="s">
        <v>238</v>
      </c>
      <c r="B19" s="20">
        <v>172</v>
      </c>
      <c r="C19" t="s">
        <v>314</v>
      </c>
      <c r="D19" t="s">
        <v>311</v>
      </c>
      <c r="E19" t="s">
        <v>22</v>
      </c>
      <c r="F19" s="20">
        <v>28</v>
      </c>
      <c r="G19" s="101">
        <v>1.726851851851852E-2</v>
      </c>
      <c r="H19" s="14">
        <f>IF(A19="","",IF(E19="Men",VLOOKUP(F19,'Time trial standards'!A$3:B$83,2,FALSE),VLOOKUP(F19,'Time trial standards'!A$3:C$84,3,FALSE)))</f>
        <v>1.804629464363906E-2</v>
      </c>
      <c r="I19" s="11" t="str">
        <f t="shared" si="0"/>
        <v/>
      </c>
      <c r="J19" s="11">
        <f t="shared" si="1"/>
        <v>7.7777612512053979E-4</v>
      </c>
      <c r="K19" s="15">
        <f t="shared" si="2"/>
        <v>-4.5040118773736353</v>
      </c>
      <c r="L19" s="5">
        <f t="shared" si="3"/>
        <v>18</v>
      </c>
    </row>
    <row r="20" spans="1:12" x14ac:dyDescent="0.15">
      <c r="A20" s="20" t="s">
        <v>249</v>
      </c>
      <c r="B20" s="20">
        <v>158</v>
      </c>
      <c r="C20" t="s">
        <v>323</v>
      </c>
      <c r="D20" t="s">
        <v>311</v>
      </c>
      <c r="E20" t="s">
        <v>22</v>
      </c>
      <c r="F20" s="20">
        <v>36</v>
      </c>
      <c r="G20" s="101">
        <v>2.0659722222222222E-2</v>
      </c>
      <c r="H20" s="14">
        <f>IF(A20="","",IF(E20="Men",VLOOKUP(F20,'Time trial standards'!A$3:B$83,2,FALSE),VLOOKUP(F20,'Time trial standards'!A$3:C$84,3,FALSE)))</f>
        <v>1.8987847222222222E-2</v>
      </c>
      <c r="I20" s="11">
        <f t="shared" si="0"/>
        <v>1.6718749999999998E-3</v>
      </c>
      <c r="J20" s="11" t="str">
        <f t="shared" si="1"/>
        <v/>
      </c>
      <c r="K20" s="15">
        <f t="shared" si="2"/>
        <v>8.0924369747899156</v>
      </c>
      <c r="L20" s="5">
        <f t="shared" si="3"/>
        <v>24</v>
      </c>
    </row>
    <row r="21" spans="1:12" x14ac:dyDescent="0.15">
      <c r="A21" s="6" t="str">
        <f>IF(ISNUMBER('Race 4'!A30),'Race 4'!A30,"")</f>
        <v/>
      </c>
      <c r="B21" s="8" t="str">
        <f>IF(ISNUMBER('Race 4'!A30),'Race 4'!B30,"")</f>
        <v/>
      </c>
      <c r="C21" s="5" t="str">
        <f>IF(ISNUMBER('Race 4'!A30),'Race 4'!#REF!,"")</f>
        <v/>
      </c>
      <c r="D21" s="5" t="str">
        <f>IF(ISNUMBER('Race 4'!A30),'Race 4'!E30,"")</f>
        <v/>
      </c>
      <c r="E21" s="5" t="str">
        <f>IF(ISNUMBER('Race 4'!A30),'Race 4'!H25,"")</f>
        <v/>
      </c>
      <c r="F21" s="5" t="str">
        <f>IF(ISNUMBER('Race 4'!A30),'Race 4'!F30,"")</f>
        <v/>
      </c>
      <c r="G21" s="11" t="str">
        <f>IF(ISNUMBER('Race 4'!A30),'Race 4'!M30,"")</f>
        <v/>
      </c>
      <c r="H21" s="14" t="str">
        <f>IF(A21="","",IF(E21="Men",VLOOKUP(F21,'Time trial standards'!A$3:B$83,2,FALSE),VLOOKUP(F21,'Time trial standards'!A$3:C$84,3,FALSE)))</f>
        <v/>
      </c>
      <c r="I21" s="11" t="str">
        <f t="shared" ref="I21" si="4">IF(G21="","",IF(G21-H21&gt;0,G21-H21,""))</f>
        <v/>
      </c>
      <c r="J21" s="11" t="str">
        <f t="shared" ref="J21" si="5">IF(G21="","",IF(G21-H21&gt;0,"",H21-G21))</f>
        <v/>
      </c>
      <c r="K21" s="15" t="str">
        <f t="shared" ref="K21" si="6">IF(OR(G21="",G21=Y$1),"",IF(I21="",-J21/G21*100,I21/G21*100))</f>
        <v/>
      </c>
      <c r="L21" s="5" t="str">
        <f t="shared" ref="L21" si="7">IF(K21="","",RANK(K21,K$2:K$98,1))</f>
        <v/>
      </c>
    </row>
    <row r="22" spans="1:12" x14ac:dyDescent="0.15">
      <c r="A22" s="20" t="s">
        <v>232</v>
      </c>
      <c r="B22" s="20">
        <v>170</v>
      </c>
      <c r="C22" t="s">
        <v>139</v>
      </c>
      <c r="D22" t="s">
        <v>327</v>
      </c>
      <c r="E22" t="s">
        <v>10</v>
      </c>
      <c r="F22" s="20">
        <v>55</v>
      </c>
      <c r="G22" s="101">
        <v>1.7789351851851851E-2</v>
      </c>
      <c r="H22" s="14">
        <f>IF(A22="","",IF(E22="Men",VLOOKUP(F22,'Time trial standards'!A$3:B$83,2,FALSE),VLOOKUP(F22,'Time trial standards'!A$3:C$84,3,FALSE)))</f>
        <v>2.2527102623456786E-2</v>
      </c>
      <c r="I22" s="11" t="str">
        <f t="shared" ref="I22:I53" si="8">IF(G22="","",IF(G22-H22&gt;0,G22-H22,""))</f>
        <v/>
      </c>
      <c r="J22" s="11">
        <f t="shared" ref="J22:J53" si="9">IF(G22="","",IF(G22-H22&gt;0,"",H22-G22))</f>
        <v>4.7377507716049351E-3</v>
      </c>
      <c r="K22" s="15">
        <f t="shared" ref="K22:K53" si="10">IF(OR(G22="",G22=Y$1),"",IF(I22="",-J22/G22*100,I22/G22*100))</f>
        <v>-26.632509217089549</v>
      </c>
      <c r="L22" s="5">
        <f t="shared" ref="L22:L53" si="11">IF(K22="","",RANK(K22,K$2:K$98,1))</f>
        <v>2</v>
      </c>
    </row>
    <row r="23" spans="1:12" x14ac:dyDescent="0.15">
      <c r="A23" s="20" t="s">
        <v>249</v>
      </c>
      <c r="B23" s="20">
        <v>157</v>
      </c>
      <c r="C23" t="s">
        <v>196</v>
      </c>
      <c r="D23" t="s">
        <v>327</v>
      </c>
      <c r="E23" t="s">
        <v>10</v>
      </c>
      <c r="F23" s="20">
        <v>66</v>
      </c>
      <c r="G23" s="101">
        <v>2.146990740740741E-2</v>
      </c>
      <c r="H23" s="14">
        <f>IF(A23="","",IF(E23="Men",VLOOKUP(F23,'Time trial standards'!A$3:B$83,2,FALSE),VLOOKUP(F23,'Time trial standards'!A$3:C$84,3,FALSE)))</f>
        <v>2.4082489390432102E-2</v>
      </c>
      <c r="I23" s="11" t="str">
        <f t="shared" si="8"/>
        <v/>
      </c>
      <c r="J23" s="11">
        <f t="shared" si="9"/>
        <v>2.6125819830246921E-3</v>
      </c>
      <c r="K23" s="15">
        <f t="shared" si="10"/>
        <v>-12.168575920934414</v>
      </c>
      <c r="L23" s="5">
        <f t="shared" si="11"/>
        <v>8</v>
      </c>
    </row>
    <row r="24" spans="1:12" x14ac:dyDescent="0.15">
      <c r="A24" s="20" t="s">
        <v>238</v>
      </c>
      <c r="B24" s="20">
        <v>159</v>
      </c>
      <c r="C24" t="s">
        <v>140</v>
      </c>
      <c r="D24" t="s">
        <v>327</v>
      </c>
      <c r="E24" t="s">
        <v>10</v>
      </c>
      <c r="F24" s="20">
        <v>55</v>
      </c>
      <c r="G24" s="101">
        <v>2.013888888888889E-2</v>
      </c>
      <c r="H24" s="14">
        <f>IF(A24="","",IF(E24="Men",VLOOKUP(F24,'Time trial standards'!A$3:B$83,2,FALSE),VLOOKUP(F24,'Time trial standards'!A$3:C$84,3,FALSE)))</f>
        <v>2.2527102623456786E-2</v>
      </c>
      <c r="I24" s="11" t="str">
        <f t="shared" si="8"/>
        <v/>
      </c>
      <c r="J24" s="11">
        <f t="shared" si="9"/>
        <v>2.3882137345678962E-3</v>
      </c>
      <c r="K24" s="15">
        <f t="shared" si="10"/>
        <v>-11.858716475095759</v>
      </c>
      <c r="L24" s="5">
        <f t="shared" si="11"/>
        <v>9</v>
      </c>
    </row>
    <row r="25" spans="1:12" x14ac:dyDescent="0.15">
      <c r="A25" s="20" t="s">
        <v>255</v>
      </c>
      <c r="B25" s="20">
        <v>156</v>
      </c>
      <c r="C25" t="s">
        <v>141</v>
      </c>
      <c r="D25" t="s">
        <v>327</v>
      </c>
      <c r="E25" t="s">
        <v>10</v>
      </c>
      <c r="F25" s="20">
        <v>67</v>
      </c>
      <c r="G25" s="101">
        <v>2.2361111111111109E-2</v>
      </c>
      <c r="H25" s="14">
        <f>IF(A25="","",IF(E25="Men",VLOOKUP(F25,'Time trial standards'!A$3:B$83,2,FALSE),VLOOKUP(F25,'Time trial standards'!A$3:C$84,3,FALSE)))</f>
        <v>2.4245177469135803E-2</v>
      </c>
      <c r="I25" s="11" t="str">
        <f t="shared" si="8"/>
        <v/>
      </c>
      <c r="J25" s="11">
        <f t="shared" si="9"/>
        <v>1.8840663580246934E-3</v>
      </c>
      <c r="K25" s="15">
        <f t="shared" si="10"/>
        <v>-8.4256383712905567</v>
      </c>
      <c r="L25" s="5">
        <f t="shared" si="11"/>
        <v>13</v>
      </c>
    </row>
    <row r="26" spans="1:12" x14ac:dyDescent="0.15">
      <c r="A26" s="20" t="s">
        <v>243</v>
      </c>
      <c r="B26" s="20">
        <v>161</v>
      </c>
      <c r="C26" t="s">
        <v>187</v>
      </c>
      <c r="D26" t="s">
        <v>327</v>
      </c>
      <c r="E26" t="s">
        <v>10</v>
      </c>
      <c r="F26" s="20">
        <v>41</v>
      </c>
      <c r="G26" s="101">
        <v>2.0358796296296292E-2</v>
      </c>
      <c r="H26" s="14">
        <f>IF(A26="","",IF(E26="Men",VLOOKUP(F26,'Time trial standards'!A$3:B$83,2,FALSE),VLOOKUP(F26,'Time trial standards'!A$3:C$84,3,FALSE)))</f>
        <v>2.0887707368827162E-2</v>
      </c>
      <c r="I26" s="11" t="str">
        <f t="shared" si="8"/>
        <v/>
      </c>
      <c r="J26" s="11">
        <f t="shared" si="9"/>
        <v>5.2891107253087016E-4</v>
      </c>
      <c r="K26" s="15">
        <f t="shared" si="10"/>
        <v>-2.597948645063513</v>
      </c>
      <c r="L26" s="5">
        <f t="shared" si="11"/>
        <v>20</v>
      </c>
    </row>
    <row r="27" spans="1:12" x14ac:dyDescent="0.15">
      <c r="A27" s="20" t="s">
        <v>259</v>
      </c>
      <c r="B27" s="20">
        <v>154</v>
      </c>
      <c r="C27" t="s">
        <v>142</v>
      </c>
      <c r="D27" t="s">
        <v>327</v>
      </c>
      <c r="E27" t="s">
        <v>10</v>
      </c>
      <c r="F27" s="20">
        <v>60</v>
      </c>
      <c r="G27" s="101">
        <v>2.344907407407407E-2</v>
      </c>
      <c r="H27" s="14">
        <f>IF(A27="","",IF(E27="Men",VLOOKUP(F27,'Time trial standards'!A$3:B$83,2,FALSE),VLOOKUP(F27,'Time trial standards'!A$3:C$84,3,FALSE)))</f>
        <v>2.3188802083333331E-2</v>
      </c>
      <c r="I27" s="11">
        <f t="shared" si="8"/>
        <v>2.6027199074073887E-4</v>
      </c>
      <c r="J27" s="11" t="str">
        <f t="shared" si="9"/>
        <v/>
      </c>
      <c r="K27" s="15">
        <f t="shared" si="10"/>
        <v>1.1099457058242765</v>
      </c>
      <c r="L27" s="5">
        <f t="shared" si="11"/>
        <v>22</v>
      </c>
    </row>
    <row r="28" spans="1:12" x14ac:dyDescent="0.15">
      <c r="A28" s="20" t="s">
        <v>264</v>
      </c>
      <c r="B28" s="20">
        <v>155</v>
      </c>
      <c r="C28" t="s">
        <v>189</v>
      </c>
      <c r="D28" t="s">
        <v>327</v>
      </c>
      <c r="E28" t="s">
        <v>10</v>
      </c>
      <c r="F28" s="20">
        <v>48</v>
      </c>
      <c r="G28" s="101">
        <v>2.5949074074074079E-2</v>
      </c>
      <c r="H28" s="14">
        <f>IF(A28="","",IF(E28="Men",VLOOKUP(F28,'Time trial standards'!A$3:B$83,2,FALSE),VLOOKUP(F28,'Time trial standards'!A$3:C$84,3,FALSE)))</f>
        <v>2.1683473186728395E-2</v>
      </c>
      <c r="I28" s="11">
        <f t="shared" si="8"/>
        <v>4.2656008873456844E-3</v>
      </c>
      <c r="J28" s="11" t="str">
        <f t="shared" si="9"/>
        <v/>
      </c>
      <c r="K28" s="15">
        <f t="shared" si="10"/>
        <v>16.43835489146597</v>
      </c>
      <c r="L28" s="5">
        <f t="shared" si="11"/>
        <v>27</v>
      </c>
    </row>
    <row r="29" spans="1:12" x14ac:dyDescent="0.15">
      <c r="A29" s="6" t="str">
        <f>IF(ISNUMBER('Race 4'!A38),'Race 4'!A38,"")</f>
        <v/>
      </c>
      <c r="B29" s="8" t="str">
        <f>IF(ISNUMBER('Race 4'!A38),'Race 4'!B38,"")</f>
        <v/>
      </c>
      <c r="C29" s="5" t="str">
        <f>IF(ISNUMBER('Race 4'!A38),'Race 4'!#REF!,"")</f>
        <v/>
      </c>
      <c r="D29" s="5" t="str">
        <f>IF(ISNUMBER('Race 4'!A38),'Race 4'!E38,"")</f>
        <v/>
      </c>
      <c r="E29" s="5" t="str">
        <f>IF(ISNUMBER('Race 4'!A38),'Race 4'!H38,"")</f>
        <v/>
      </c>
      <c r="F29" s="5" t="str">
        <f>IF(ISNUMBER('Race 4'!A38),'Race 4'!F38,"")</f>
        <v/>
      </c>
      <c r="G29" s="11" t="str">
        <f>IF(ISNUMBER('Race 4'!A38),'Race 4'!M38,"")</f>
        <v/>
      </c>
      <c r="H29" s="14" t="str">
        <f>IF(A29="","",IF(E29="Men",VLOOKUP(F29,'Time trial standards'!A$3:B$83,2,FALSE),VLOOKUP(F29,'Time trial standards'!A$3:C$84,3,FALSE)))</f>
        <v/>
      </c>
      <c r="I29" s="11" t="str">
        <f t="shared" si="8"/>
        <v/>
      </c>
      <c r="J29" s="11" t="str">
        <f t="shared" si="9"/>
        <v/>
      </c>
      <c r="K29" s="15" t="str">
        <f t="shared" si="10"/>
        <v/>
      </c>
      <c r="L29" s="5" t="str">
        <f t="shared" si="11"/>
        <v/>
      </c>
    </row>
    <row r="30" spans="1:12" x14ac:dyDescent="0.15">
      <c r="A30" s="20" t="s">
        <v>232</v>
      </c>
      <c r="B30" s="20">
        <v>152</v>
      </c>
      <c r="C30" t="s">
        <v>193</v>
      </c>
      <c r="D30" t="s">
        <v>329</v>
      </c>
      <c r="E30" t="s">
        <v>10</v>
      </c>
      <c r="F30" s="20">
        <v>45</v>
      </c>
      <c r="G30" s="101">
        <v>2.358796296296296E-2</v>
      </c>
      <c r="H30" s="14">
        <f>IF(A30="","",IF(E30="Men",VLOOKUP(F30,'Time trial standards'!A$3:B$83,2,FALSE),VLOOKUP(F30,'Time trial standards'!A$3:C$84,3,FALSE)))</f>
        <v>2.1344642168209877E-2</v>
      </c>
      <c r="I30" s="11">
        <f t="shared" si="8"/>
        <v>2.2433207947530828E-3</v>
      </c>
      <c r="J30" s="11" t="str">
        <f t="shared" si="9"/>
        <v/>
      </c>
      <c r="K30" s="15">
        <f t="shared" si="10"/>
        <v>9.510447333987555</v>
      </c>
      <c r="L30" s="5">
        <f t="shared" si="11"/>
        <v>25</v>
      </c>
    </row>
    <row r="31" spans="1:12" x14ac:dyDescent="0.15">
      <c r="A31" s="20" t="s">
        <v>238</v>
      </c>
      <c r="B31" s="20">
        <v>153</v>
      </c>
      <c r="C31" t="s">
        <v>328</v>
      </c>
      <c r="D31" t="s">
        <v>329</v>
      </c>
      <c r="E31" t="s">
        <v>10</v>
      </c>
      <c r="F31" s="20">
        <v>43</v>
      </c>
      <c r="G31" s="101">
        <v>2.3865740740740739E-2</v>
      </c>
      <c r="H31" s="14">
        <f>IF(A31="","",IF(E31="Men",VLOOKUP(F31,'Time trial standards'!A$3:B$83,2,FALSE),VLOOKUP(F31,'Time trial standards'!A$3:C$84,3,FALSE)))</f>
        <v>2.1119068287037038E-2</v>
      </c>
      <c r="I31" s="11">
        <f t="shared" si="8"/>
        <v>2.7466724537037017E-3</v>
      </c>
      <c r="J31" s="11" t="str">
        <f t="shared" si="9"/>
        <v/>
      </c>
      <c r="K31" s="15">
        <f t="shared" si="10"/>
        <v>11.508850630455861</v>
      </c>
      <c r="L31" s="5">
        <f t="shared" si="11"/>
        <v>26</v>
      </c>
    </row>
    <row r="32" spans="1:12" x14ac:dyDescent="0.15">
      <c r="A32" s="6" t="str">
        <f>IF(ISNUMBER('Race 4'!A41),'Race 4'!A41,"")</f>
        <v/>
      </c>
      <c r="B32" s="8" t="str">
        <f>IF(ISNUMBER('Race 4'!A41),'Race 4'!B41,"")</f>
        <v/>
      </c>
      <c r="C32" s="5" t="str">
        <f>IF(ISNUMBER('Race 4'!A41),'Race 4'!#REF!,"")</f>
        <v/>
      </c>
      <c r="D32" s="5" t="str">
        <f>IF(ISNUMBER('Race 4'!A41),'Race 4'!E41,"")</f>
        <v/>
      </c>
      <c r="E32" s="5" t="str">
        <f>IF(ISNUMBER('Race 4'!A41),'Race 4'!H41,"")</f>
        <v/>
      </c>
      <c r="F32" s="5" t="str">
        <f>IF(ISNUMBER('Race 4'!A41),'Race 4'!F41,"")</f>
        <v/>
      </c>
      <c r="G32" s="11" t="str">
        <f>IF(ISNUMBER('Race 4'!A41),'Race 4'!M41,"")</f>
        <v/>
      </c>
      <c r="H32" s="14" t="str">
        <f>IF(A32="","",IF(E32="Men",VLOOKUP(F32,'Time trial standards'!A$3:B$83,2,FALSE),VLOOKUP(F32,'Time trial standards'!A$3:C$84,3,FALSE)))</f>
        <v/>
      </c>
      <c r="I32" s="11" t="str">
        <f t="shared" si="8"/>
        <v/>
      </c>
      <c r="J32" s="11" t="str">
        <f t="shared" si="9"/>
        <v/>
      </c>
      <c r="K32" s="15" t="str">
        <f t="shared" si="10"/>
        <v/>
      </c>
      <c r="L32" s="5" t="str">
        <f t="shared" si="11"/>
        <v/>
      </c>
    </row>
    <row r="33" spans="1:12" x14ac:dyDescent="0.15">
      <c r="A33" s="6" t="str">
        <f>IF(ISNUMBER('Race 4'!A42),'Race 4'!A42,"")</f>
        <v/>
      </c>
      <c r="B33" s="8" t="str">
        <f>IF(ISNUMBER('Race 4'!A42),'Race 4'!B42,"")</f>
        <v/>
      </c>
      <c r="C33" s="5" t="str">
        <f>IF(ISNUMBER('Race 4'!A42),'Race 4'!#REF!,"")</f>
        <v/>
      </c>
      <c r="D33" s="5" t="str">
        <f>IF(ISNUMBER('Race 4'!A42),'Race 4'!E42,"")</f>
        <v/>
      </c>
      <c r="E33" s="5" t="str">
        <f>IF(ISNUMBER('Race 4'!A42),'Race 4'!H42,"")</f>
        <v/>
      </c>
      <c r="F33" s="5" t="str">
        <f>IF(ISNUMBER('Race 4'!A42),'Race 4'!F42,"")</f>
        <v/>
      </c>
      <c r="G33" s="11" t="str">
        <f>IF(ISNUMBER('Race 4'!A42),'Race 4'!M42,"")</f>
        <v/>
      </c>
      <c r="H33" s="14" t="str">
        <f>IF(A33="","",IF(E33="Men",VLOOKUP(F33,'Time trial standards'!A$3:B$83,2,FALSE),VLOOKUP(F33,'Time trial standards'!A$3:C$84,3,FALSE)))</f>
        <v/>
      </c>
      <c r="I33" s="11" t="str">
        <f t="shared" si="8"/>
        <v/>
      </c>
      <c r="J33" s="11" t="str">
        <f t="shared" si="9"/>
        <v/>
      </c>
      <c r="K33" s="15" t="str">
        <f t="shared" si="10"/>
        <v/>
      </c>
      <c r="L33" s="5" t="str">
        <f t="shared" si="11"/>
        <v/>
      </c>
    </row>
    <row r="34" spans="1:12" x14ac:dyDescent="0.15">
      <c r="A34" s="6" t="str">
        <f>IF(ISNUMBER('Race 4'!A43),'Race 4'!A43,"")</f>
        <v/>
      </c>
      <c r="B34" s="8" t="str">
        <f>IF(ISNUMBER('Race 4'!A43),'Race 4'!B43,"")</f>
        <v/>
      </c>
      <c r="C34" s="5" t="str">
        <f>IF(ISNUMBER('Race 4'!A43),'Race 4'!#REF!,"")</f>
        <v/>
      </c>
      <c r="D34" s="5" t="str">
        <f>IF(ISNUMBER('Race 4'!A43),'Race 4'!E43,"")</f>
        <v/>
      </c>
      <c r="E34" s="5" t="str">
        <f>IF(ISNUMBER('Race 4'!A43),'Race 4'!H43,"")</f>
        <v/>
      </c>
      <c r="F34" s="5" t="str">
        <f>IF(ISNUMBER('Race 4'!A43),'Race 4'!F43,"")</f>
        <v/>
      </c>
      <c r="G34" s="11" t="str">
        <f>IF(ISNUMBER('Race 4'!A43),'Race 4'!M43,"")</f>
        <v/>
      </c>
      <c r="H34" s="14" t="str">
        <f>IF(A34="","",IF(E34="Men",VLOOKUP(F34,'Time trial standards'!A$3:B$83,2,FALSE),VLOOKUP(F34,'Time trial standards'!A$3:C$84,3,FALSE)))</f>
        <v/>
      </c>
      <c r="I34" s="11" t="str">
        <f t="shared" si="8"/>
        <v/>
      </c>
      <c r="J34" s="11" t="str">
        <f t="shared" si="9"/>
        <v/>
      </c>
      <c r="K34" s="15" t="str">
        <f t="shared" si="10"/>
        <v/>
      </c>
      <c r="L34" s="5" t="str">
        <f t="shared" si="11"/>
        <v/>
      </c>
    </row>
    <row r="35" spans="1:12" x14ac:dyDescent="0.15">
      <c r="A35" s="6" t="str">
        <f>IF(ISNUMBER('Race 4'!A44),'Race 4'!A44,"")</f>
        <v/>
      </c>
      <c r="B35" s="8" t="str">
        <f>IF(ISNUMBER('Race 4'!A44),'Race 4'!B44,"")</f>
        <v/>
      </c>
      <c r="C35" s="5" t="str">
        <f>IF(ISNUMBER('Race 4'!A44),'Race 4'!#REF!,"")</f>
        <v/>
      </c>
      <c r="D35" s="5" t="str">
        <f>IF(ISNUMBER('Race 4'!A44),'Race 4'!E44,"")</f>
        <v/>
      </c>
      <c r="F35" s="5" t="str">
        <f>IF(ISNUMBER('Race 4'!A44),'Race 4'!F44,"")</f>
        <v/>
      </c>
      <c r="G35" s="11" t="str">
        <f>IF(ISNUMBER('Race 4'!A44),'Race 4'!M44,"")</f>
        <v/>
      </c>
      <c r="H35" s="14" t="str">
        <f>IF(A35="","",IF(E35="Men",VLOOKUP(F35,'Time trial standards'!A$3:B$83,2,FALSE),VLOOKUP(F35,'Time trial standards'!A$3:C$84,3,FALSE)))</f>
        <v/>
      </c>
      <c r="I35" s="11" t="str">
        <f t="shared" si="8"/>
        <v/>
      </c>
      <c r="J35" s="11" t="str">
        <f t="shared" si="9"/>
        <v/>
      </c>
      <c r="K35" s="15" t="str">
        <f t="shared" si="10"/>
        <v/>
      </c>
      <c r="L35" s="5" t="str">
        <f t="shared" si="11"/>
        <v/>
      </c>
    </row>
    <row r="36" spans="1:12" x14ac:dyDescent="0.15">
      <c r="A36" s="6" t="str">
        <f>IF(ISNUMBER('Race 4'!A45),'Race 4'!A45,"")</f>
        <v/>
      </c>
      <c r="B36" s="8" t="str">
        <f>IF(ISNUMBER('Race 4'!A45),'Race 4'!B45,"")</f>
        <v/>
      </c>
      <c r="C36" s="5" t="str">
        <f>IF(ISNUMBER('Race 4'!A45),'Race 4'!#REF!,"")</f>
        <v/>
      </c>
      <c r="D36" s="5" t="str">
        <f>IF(ISNUMBER('Race 4'!A45),'Race 4'!E45,"")</f>
        <v/>
      </c>
      <c r="E36" s="5" t="str">
        <f>IF(ISNUMBER('Race 4'!A57),'Race 4'!H57,"")</f>
        <v/>
      </c>
      <c r="F36" s="5" t="str">
        <f>IF(ISNUMBER('Race 4'!A45),'Race 4'!F45,"")</f>
        <v/>
      </c>
      <c r="G36" s="11" t="str">
        <f>IF(ISNUMBER('Race 4'!A45),'Race 4'!M45,"")</f>
        <v/>
      </c>
      <c r="H36" s="14" t="str">
        <f>IF(A36="","",IF(E36="Men",VLOOKUP(F36,'Time trial standards'!A$3:B$83,2,FALSE),VLOOKUP(F36,'Time trial standards'!A$3:C$84,3,FALSE)))</f>
        <v/>
      </c>
      <c r="I36" s="11" t="str">
        <f t="shared" si="8"/>
        <v/>
      </c>
      <c r="J36" s="11" t="str">
        <f t="shared" si="9"/>
        <v/>
      </c>
      <c r="K36" s="15" t="str">
        <f t="shared" si="10"/>
        <v/>
      </c>
      <c r="L36" s="5" t="str">
        <f t="shared" si="11"/>
        <v/>
      </c>
    </row>
    <row r="37" spans="1:12" x14ac:dyDescent="0.15">
      <c r="A37" s="6" t="str">
        <f>IF(ISNUMBER('Race 4'!A46),'Race 4'!A46,"")</f>
        <v/>
      </c>
      <c r="B37" s="8" t="str">
        <f>IF(ISNUMBER('Race 4'!A46),'Race 4'!B46,"")</f>
        <v/>
      </c>
      <c r="C37" s="5" t="str">
        <f>IF(ISNUMBER('Race 4'!A46),'Race 4'!#REF!,"")</f>
        <v/>
      </c>
      <c r="D37" s="5" t="str">
        <f>IF(ISNUMBER('Race 4'!A46),'Race 4'!E46,"")</f>
        <v/>
      </c>
      <c r="E37" s="5" t="str">
        <f>IF(ISNUMBER('Race 4'!A46),'Race 4'!H46,"")</f>
        <v/>
      </c>
      <c r="F37" s="5" t="str">
        <f>IF(ISNUMBER('Race 4'!A46),'Race 4'!F46,"")</f>
        <v/>
      </c>
      <c r="G37" s="11" t="str">
        <f>IF(ISNUMBER('Race 4'!A46),'Race 4'!M46,"")</f>
        <v/>
      </c>
      <c r="H37" s="14" t="str">
        <f>IF(A37="","",IF(E37="Men",VLOOKUP(F37,'Time trial standards'!A$3:B$83,2,FALSE),VLOOKUP(F37,'Time trial standards'!A$3:C$84,3,FALSE)))</f>
        <v/>
      </c>
      <c r="I37" s="11" t="str">
        <f t="shared" si="8"/>
        <v/>
      </c>
      <c r="J37" s="11" t="str">
        <f t="shared" si="9"/>
        <v/>
      </c>
      <c r="K37" s="15" t="str">
        <f t="shared" si="10"/>
        <v/>
      </c>
      <c r="L37" s="5" t="str">
        <f t="shared" si="11"/>
        <v/>
      </c>
    </row>
    <row r="38" spans="1:12" x14ac:dyDescent="0.15">
      <c r="A38" s="6" t="str">
        <f>IF(ISNUMBER('Race 4'!A47),'Race 4'!A47,"")</f>
        <v/>
      </c>
      <c r="B38" s="8" t="str">
        <f>IF(ISNUMBER('Race 4'!A47),'Race 4'!B47,"")</f>
        <v/>
      </c>
      <c r="C38" s="5" t="str">
        <f>IF(ISNUMBER('Race 4'!A47),'Race 4'!#REF!,"")</f>
        <v/>
      </c>
      <c r="D38" s="5" t="str">
        <f>IF(ISNUMBER('Race 4'!A47),'Race 4'!E47,"")</f>
        <v/>
      </c>
      <c r="E38" s="5" t="str">
        <f>IF(ISNUMBER('Race 4'!A55),'Race 4'!H55,"")</f>
        <v/>
      </c>
      <c r="F38" s="5" t="str">
        <f>IF(ISNUMBER('Race 4'!A47),'Race 4'!F47,"")</f>
        <v/>
      </c>
      <c r="G38" s="11" t="str">
        <f>IF(ISNUMBER('Race 4'!A47),'Race 4'!M47,"")</f>
        <v/>
      </c>
      <c r="H38" s="14" t="str">
        <f>IF(A38="","",IF(E38="Men",VLOOKUP(F38,'Time trial standards'!A$3:B$83,2,FALSE),VLOOKUP(F38,'Time trial standards'!A$3:C$84,3,FALSE)))</f>
        <v/>
      </c>
      <c r="I38" s="11" t="str">
        <f t="shared" si="8"/>
        <v/>
      </c>
      <c r="J38" s="11" t="str">
        <f t="shared" si="9"/>
        <v/>
      </c>
      <c r="K38" s="15" t="str">
        <f t="shared" si="10"/>
        <v/>
      </c>
      <c r="L38" s="5" t="str">
        <f t="shared" si="11"/>
        <v/>
      </c>
    </row>
    <row r="39" spans="1:12" x14ac:dyDescent="0.15">
      <c r="A39" s="6" t="str">
        <f>IF(ISNUMBER('Race 4'!A48),'Race 4'!A48,"")</f>
        <v/>
      </c>
      <c r="B39" s="8" t="str">
        <f>IF(ISNUMBER('Race 4'!A48),'Race 4'!B48,"")</f>
        <v/>
      </c>
      <c r="C39" s="5" t="str">
        <f>IF(ISNUMBER('Race 4'!A48),'Race 4'!#REF!,"")</f>
        <v/>
      </c>
      <c r="D39" s="5" t="str">
        <f>IF(ISNUMBER('Race 4'!A48),'Race 4'!E48,"")</f>
        <v/>
      </c>
      <c r="F39" s="5" t="str">
        <f>IF(ISNUMBER('Race 4'!A48),'Race 4'!F48,"")</f>
        <v/>
      </c>
      <c r="G39" s="11" t="str">
        <f>IF(ISNUMBER('Race 4'!A48),'Race 4'!M48,"")</f>
        <v/>
      </c>
      <c r="H39" s="14" t="str">
        <f>IF(A39="","",IF(E39="Men",VLOOKUP(F39,'Time trial standards'!A$3:B$83,2,FALSE),VLOOKUP(F39,'Time trial standards'!A$3:C$84,3,FALSE)))</f>
        <v/>
      </c>
      <c r="I39" s="11" t="str">
        <f t="shared" si="8"/>
        <v/>
      </c>
      <c r="J39" s="11" t="str">
        <f t="shared" si="9"/>
        <v/>
      </c>
      <c r="K39" s="15" t="str">
        <f t="shared" si="10"/>
        <v/>
      </c>
      <c r="L39" s="5" t="str">
        <f t="shared" si="11"/>
        <v/>
      </c>
    </row>
    <row r="40" spans="1:12" x14ac:dyDescent="0.15">
      <c r="A40" s="6" t="str">
        <f>IF(ISNUMBER('Race 4'!A49),'Race 4'!A49,"")</f>
        <v/>
      </c>
      <c r="B40" s="8" t="str">
        <f>IF(ISNUMBER('Race 4'!A49),'Race 4'!B49,"")</f>
        <v/>
      </c>
      <c r="C40" s="5" t="str">
        <f>IF(ISNUMBER('Race 4'!A49),'Race 4'!#REF!,"")</f>
        <v/>
      </c>
      <c r="D40" s="5" t="str">
        <f>IF(ISNUMBER('Race 4'!A49),'Race 4'!E49,"")</f>
        <v/>
      </c>
      <c r="E40" s="5" t="str">
        <f>IF(ISNUMBER('Race 4'!A45),'Race 4'!H45,"")</f>
        <v/>
      </c>
      <c r="F40" s="5" t="str">
        <f>IF(ISNUMBER('Race 4'!A49),'Race 4'!F49,"")</f>
        <v/>
      </c>
      <c r="G40" s="11" t="str">
        <f>IF(ISNUMBER('Race 4'!A49),'Race 4'!M49,"")</f>
        <v/>
      </c>
      <c r="H40" s="14" t="str">
        <f>IF(A40="","",IF(E40="Men",VLOOKUP(F40,'Time trial standards'!A$3:B$83,2,FALSE),VLOOKUP(F40,'Time trial standards'!A$3:C$84,3,FALSE)))</f>
        <v/>
      </c>
      <c r="I40" s="11" t="str">
        <f t="shared" si="8"/>
        <v/>
      </c>
      <c r="J40" s="11" t="str">
        <f t="shared" si="9"/>
        <v/>
      </c>
      <c r="K40" s="15" t="str">
        <f t="shared" si="10"/>
        <v/>
      </c>
      <c r="L40" s="5" t="str">
        <f t="shared" si="11"/>
        <v/>
      </c>
    </row>
    <row r="41" spans="1:12" x14ac:dyDescent="0.15">
      <c r="A41" s="6" t="str">
        <f>IF(ISNUMBER('Race 4'!A50),'Race 4'!A50,"")</f>
        <v/>
      </c>
      <c r="B41" s="8" t="str">
        <f>IF(ISNUMBER('Race 4'!A50),'Race 4'!B50,"")</f>
        <v/>
      </c>
      <c r="C41" s="5" t="str">
        <f>IF(ISNUMBER('Race 4'!A50),'Race 4'!#REF!,"")</f>
        <v/>
      </c>
      <c r="D41" s="5" t="str">
        <f>IF(ISNUMBER('Race 4'!A50),'Race 4'!E50,"")</f>
        <v/>
      </c>
      <c r="E41" s="5" t="str">
        <f>IF(ISNUMBER('Race 4'!A56),'Race 4'!H56,"")</f>
        <v/>
      </c>
      <c r="F41" s="5" t="str">
        <f>IF(ISNUMBER('Race 4'!A50),'Race 4'!F50,"")</f>
        <v/>
      </c>
      <c r="G41" s="11" t="str">
        <f>IF(ISNUMBER('Race 4'!A50),'Race 4'!M50,"")</f>
        <v/>
      </c>
      <c r="H41" s="14" t="str">
        <f>IF(A41="","",IF(E41="Men",VLOOKUP(F41,'Time trial standards'!A$3:B$83,2,FALSE),VLOOKUP(F41,'Time trial standards'!A$3:C$84,3,FALSE)))</f>
        <v/>
      </c>
      <c r="I41" s="11" t="str">
        <f t="shared" si="8"/>
        <v/>
      </c>
      <c r="J41" s="11" t="str">
        <f t="shared" si="9"/>
        <v/>
      </c>
      <c r="K41" s="15" t="str">
        <f t="shared" si="10"/>
        <v/>
      </c>
      <c r="L41" s="5" t="str">
        <f t="shared" si="11"/>
        <v/>
      </c>
    </row>
    <row r="42" spans="1:12" x14ac:dyDescent="0.15">
      <c r="A42" s="6" t="str">
        <f>IF(ISNUMBER('Race 4'!A51),'Race 4'!A51,"")</f>
        <v/>
      </c>
      <c r="B42" s="8" t="str">
        <f>IF(ISNUMBER('Race 4'!A51),'Race 4'!B51,"")</f>
        <v/>
      </c>
      <c r="C42" s="5" t="str">
        <f>IF(ISNUMBER('Race 4'!A51),'Race 4'!#REF!,"")</f>
        <v/>
      </c>
      <c r="D42" s="5" t="str">
        <f>IF(ISNUMBER('Race 4'!A51),'Race 4'!E51,"")</f>
        <v/>
      </c>
      <c r="E42" s="5" t="str">
        <f>IF(ISNUMBER('Race 4'!A49),'Race 4'!H49,"")</f>
        <v/>
      </c>
      <c r="F42" s="5" t="str">
        <f>IF(ISNUMBER('Race 4'!A51),'Race 4'!F51,"")</f>
        <v/>
      </c>
      <c r="G42" s="11" t="str">
        <f>IF(ISNUMBER('Race 4'!A51),'Race 4'!M51,"")</f>
        <v/>
      </c>
      <c r="H42" s="14" t="str">
        <f>IF(A42="","",IF(E42="Men",VLOOKUP(F42,'Time trial standards'!A$3:B$83,2,FALSE),VLOOKUP(F42,'Time trial standards'!A$3:C$84,3,FALSE)))</f>
        <v/>
      </c>
      <c r="I42" s="11" t="str">
        <f t="shared" si="8"/>
        <v/>
      </c>
      <c r="J42" s="11" t="str">
        <f t="shared" si="9"/>
        <v/>
      </c>
      <c r="K42" s="15" t="str">
        <f t="shared" si="10"/>
        <v/>
      </c>
      <c r="L42" s="5" t="str">
        <f t="shared" si="11"/>
        <v/>
      </c>
    </row>
    <row r="43" spans="1:12" x14ac:dyDescent="0.15">
      <c r="A43" s="6" t="str">
        <f>IF(ISNUMBER('Race 4'!A52),'Race 4'!A52,"")</f>
        <v/>
      </c>
      <c r="B43" s="8" t="str">
        <f>IF(ISNUMBER('Race 4'!A52),'Race 4'!B52,"")</f>
        <v/>
      </c>
      <c r="C43" s="5" t="str">
        <f>IF(ISNUMBER('Race 4'!A52),'Race 4'!#REF!,"")</f>
        <v/>
      </c>
      <c r="D43" s="5" t="str">
        <f>IF(ISNUMBER('Race 4'!A52),'Race 4'!E52,"")</f>
        <v/>
      </c>
      <c r="E43" s="5" t="str">
        <f>IF(ISNUMBER('Race 4'!A52),'Race 4'!H52,"")</f>
        <v/>
      </c>
      <c r="F43" s="5" t="str">
        <f>IF(ISNUMBER('Race 4'!A52),'Race 4'!F52,"")</f>
        <v/>
      </c>
      <c r="G43" s="11" t="str">
        <f>IF(ISNUMBER('Race 4'!A52),'Race 4'!M52,"")</f>
        <v/>
      </c>
      <c r="H43" s="14" t="str">
        <f>IF(A43="","",IF(E43="Men",VLOOKUP(F43,'Time trial standards'!A$3:B$83,2,FALSE),VLOOKUP(F43,'Time trial standards'!A$3:C$84,3,FALSE)))</f>
        <v/>
      </c>
      <c r="I43" s="11" t="str">
        <f t="shared" si="8"/>
        <v/>
      </c>
      <c r="J43" s="11" t="str">
        <f t="shared" si="9"/>
        <v/>
      </c>
      <c r="K43" s="15" t="str">
        <f t="shared" si="10"/>
        <v/>
      </c>
      <c r="L43" s="5" t="str">
        <f t="shared" si="11"/>
        <v/>
      </c>
    </row>
    <row r="44" spans="1:12" x14ac:dyDescent="0.15">
      <c r="A44" s="6" t="str">
        <f>IF(ISNUMBER('Race 4'!A53),'Race 4'!A53,"")</f>
        <v/>
      </c>
      <c r="B44" s="8" t="str">
        <f>IF(ISNUMBER('Race 4'!A53),'Race 4'!B53,"")</f>
        <v/>
      </c>
      <c r="C44" s="5" t="str">
        <f>IF(ISNUMBER('Race 4'!A53),'Race 4'!#REF!,"")</f>
        <v/>
      </c>
      <c r="D44" s="5" t="str">
        <f>IF(ISNUMBER('Race 4'!A53),'Race 4'!E53,"")</f>
        <v/>
      </c>
      <c r="E44" s="5" t="str">
        <f>IF(ISNUMBER('Race 4'!A44),'Race 4'!H44,"")</f>
        <v/>
      </c>
      <c r="F44" s="5" t="str">
        <f>IF(ISNUMBER('Race 4'!A53),'Race 4'!F53,"")</f>
        <v/>
      </c>
      <c r="G44" s="11" t="str">
        <f>IF(ISNUMBER('Race 4'!A53),'Race 4'!M53,"")</f>
        <v/>
      </c>
      <c r="H44" s="14" t="str">
        <f>IF(A44="","",IF(E44="Men",VLOOKUP(F44,'Time trial standards'!A$3:B$83,2,FALSE),VLOOKUP(F44,'Time trial standards'!A$3:C$84,3,FALSE)))</f>
        <v/>
      </c>
      <c r="I44" s="11" t="str">
        <f t="shared" si="8"/>
        <v/>
      </c>
      <c r="J44" s="11" t="str">
        <f t="shared" si="9"/>
        <v/>
      </c>
      <c r="K44" s="15" t="str">
        <f t="shared" si="10"/>
        <v/>
      </c>
      <c r="L44" s="5" t="str">
        <f t="shared" si="11"/>
        <v/>
      </c>
    </row>
    <row r="45" spans="1:12" x14ac:dyDescent="0.15">
      <c r="A45" s="6" t="str">
        <f>IF(ISNUMBER('Race 4'!A54),'Race 4'!A54,"")</f>
        <v/>
      </c>
      <c r="B45" s="8" t="str">
        <f>IF(ISNUMBER('Race 4'!A54),'Race 4'!B54,"")</f>
        <v/>
      </c>
      <c r="C45" s="5" t="str">
        <f>IF(ISNUMBER('Race 4'!A54),'Race 4'!#REF!,"")</f>
        <v/>
      </c>
      <c r="D45" s="5" t="str">
        <f>IF(ISNUMBER('Race 4'!A54),'Race 4'!E54,"")</f>
        <v/>
      </c>
      <c r="E45" s="5" t="str">
        <f>IF(ISNUMBER('Race 4'!A47),'Race 4'!H47,"")</f>
        <v/>
      </c>
      <c r="F45" s="5" t="str">
        <f>IF(ISNUMBER('Race 4'!A54),'Race 4'!F54,"")</f>
        <v/>
      </c>
      <c r="G45" s="11" t="str">
        <f>IF(ISNUMBER('Race 4'!A54),'Race 4'!M54,"")</f>
        <v/>
      </c>
      <c r="H45" s="14" t="str">
        <f>IF(A45="","",IF(E45="Men",VLOOKUP(F45,'Time trial standards'!A$3:B$83,2,FALSE),VLOOKUP(F45,'Time trial standards'!A$3:C$84,3,FALSE)))</f>
        <v/>
      </c>
      <c r="I45" s="11" t="str">
        <f t="shared" si="8"/>
        <v/>
      </c>
      <c r="J45" s="11" t="str">
        <f t="shared" si="9"/>
        <v/>
      </c>
      <c r="K45" s="15" t="str">
        <f t="shared" si="10"/>
        <v/>
      </c>
      <c r="L45" s="5" t="str">
        <f t="shared" si="11"/>
        <v/>
      </c>
    </row>
    <row r="46" spans="1:12" x14ac:dyDescent="0.15">
      <c r="A46" s="6" t="str">
        <f>IF(ISNUMBER('Race 4'!A55),'Race 4'!A55,"")</f>
        <v/>
      </c>
      <c r="B46" s="8" t="str">
        <f>IF(ISNUMBER('Race 4'!A55),'Race 4'!B55,"")</f>
        <v/>
      </c>
      <c r="C46" s="5" t="str">
        <f>IF(ISNUMBER('Race 4'!A55),'Race 4'!#REF!,"")</f>
        <v/>
      </c>
      <c r="D46" s="5" t="str">
        <f>IF(ISNUMBER('Race 4'!A55),'Race 4'!E55,"")</f>
        <v/>
      </c>
      <c r="E46" s="5" t="str">
        <f>IF(ISNUMBER('Race 4'!A48),'Race 4'!H48,"")</f>
        <v/>
      </c>
      <c r="F46" s="5" t="str">
        <f>IF(ISNUMBER('Race 4'!A55),'Race 4'!F55,"")</f>
        <v/>
      </c>
      <c r="G46" s="11" t="str">
        <f>IF(ISNUMBER('Race 4'!A55),'Race 4'!M55,"")</f>
        <v/>
      </c>
      <c r="H46" s="14" t="str">
        <f>IF(A46="","",IF(E46="Men",VLOOKUP(F46,'Time trial standards'!A$3:B$83,2,FALSE),VLOOKUP(F46,'Time trial standards'!A$3:C$84,3,FALSE)))</f>
        <v/>
      </c>
      <c r="I46" s="11" t="str">
        <f t="shared" si="8"/>
        <v/>
      </c>
      <c r="J46" s="11" t="str">
        <f t="shared" si="9"/>
        <v/>
      </c>
      <c r="K46" s="15" t="str">
        <f t="shared" si="10"/>
        <v/>
      </c>
      <c r="L46" s="5" t="str">
        <f t="shared" si="11"/>
        <v/>
      </c>
    </row>
    <row r="47" spans="1:12" x14ac:dyDescent="0.15">
      <c r="A47" s="6" t="str">
        <f>IF(ISNUMBER('Race 4'!A56),'Race 4'!A56,"")</f>
        <v/>
      </c>
      <c r="B47" s="8" t="str">
        <f>IF(ISNUMBER('Race 4'!A56),'Race 4'!B56,"")</f>
        <v/>
      </c>
      <c r="C47" s="5" t="str">
        <f>IF(ISNUMBER('Race 4'!A56),'Race 4'!#REF!,"")</f>
        <v/>
      </c>
      <c r="D47" s="5" t="str">
        <f>IF(ISNUMBER('Race 4'!A56),'Race 4'!E56,"")</f>
        <v/>
      </c>
      <c r="E47" s="5" t="str">
        <f>IF(ISNUMBER('Race 4'!A51),'Race 4'!H51,"")</f>
        <v/>
      </c>
      <c r="F47" s="5" t="str">
        <f>IF(ISNUMBER('Race 4'!A56),'Race 4'!F56,"")</f>
        <v/>
      </c>
      <c r="G47" s="11" t="str">
        <f>IF(ISNUMBER('Race 4'!A56),'Race 4'!M56,"")</f>
        <v/>
      </c>
      <c r="H47" s="14" t="str">
        <f>IF(A47="","",IF(E47="Men",VLOOKUP(F47,'Time trial standards'!A$3:B$83,2,FALSE),VLOOKUP(F47,'Time trial standards'!A$3:C$84,3,FALSE)))</f>
        <v/>
      </c>
      <c r="I47" s="11" t="str">
        <f t="shared" si="8"/>
        <v/>
      </c>
      <c r="J47" s="11" t="str">
        <f t="shared" si="9"/>
        <v/>
      </c>
      <c r="K47" s="15" t="str">
        <f t="shared" si="10"/>
        <v/>
      </c>
      <c r="L47" s="5" t="str">
        <f t="shared" si="11"/>
        <v/>
      </c>
    </row>
    <row r="48" spans="1:12" x14ac:dyDescent="0.15">
      <c r="A48" s="6" t="str">
        <f>IF(ISNUMBER('Race 4'!A57),'Race 4'!A57,"")</f>
        <v/>
      </c>
      <c r="B48" s="8" t="str">
        <f>IF(ISNUMBER('Race 4'!A57),'Race 4'!B57,"")</f>
        <v/>
      </c>
      <c r="C48" s="5" t="str">
        <f>IF(ISNUMBER('Race 4'!A57),'Race 4'!#REF!,"")</f>
        <v/>
      </c>
      <c r="D48" s="5" t="str">
        <f>IF(ISNUMBER('Race 4'!A57),'Race 4'!E57,"")</f>
        <v/>
      </c>
      <c r="E48" s="5" t="str">
        <f>IF(ISNUMBER('Race 4'!A50),'Race 4'!H50,"")</f>
        <v/>
      </c>
      <c r="F48" s="5" t="str">
        <f>IF(ISNUMBER('Race 4'!A57),'Race 4'!F57,"")</f>
        <v/>
      </c>
      <c r="G48" s="11" t="str">
        <f>IF(ISNUMBER('Race 4'!A57),'Race 4'!M57,"")</f>
        <v/>
      </c>
      <c r="H48" s="14" t="str">
        <f>IF(A48="","",IF(E48="Men",VLOOKUP(F48,'Time trial standards'!A$3:B$83,2,FALSE),VLOOKUP(F48,'Time trial standards'!A$3:C$84,3,FALSE)))</f>
        <v/>
      </c>
      <c r="I48" s="11" t="str">
        <f t="shared" si="8"/>
        <v/>
      </c>
      <c r="J48" s="11" t="str">
        <f t="shared" si="9"/>
        <v/>
      </c>
      <c r="K48" s="15" t="str">
        <f t="shared" si="10"/>
        <v/>
      </c>
      <c r="L48" s="5" t="str">
        <f t="shared" si="11"/>
        <v/>
      </c>
    </row>
    <row r="49" spans="1:12" x14ac:dyDescent="0.15">
      <c r="A49" s="6" t="str">
        <f>IF(ISNUMBER('Race 4'!A58),'Race 4'!A58,"")</f>
        <v/>
      </c>
      <c r="B49" s="8" t="str">
        <f>IF(ISNUMBER('Race 4'!A58),'Race 4'!B58,"")</f>
        <v/>
      </c>
      <c r="C49" s="5" t="str">
        <f>IF(ISNUMBER('Race 4'!A58),'Race 4'!#REF!,"")</f>
        <v/>
      </c>
      <c r="D49" s="5" t="str">
        <f>IF(ISNUMBER('Race 4'!A58),'Race 4'!E58,"")</f>
        <v/>
      </c>
      <c r="E49" s="5" t="str">
        <f>IF(ISNUMBER('Race 4'!A58),'Race 4'!H58,"")</f>
        <v/>
      </c>
      <c r="F49" s="5" t="str">
        <f>IF(ISNUMBER('Race 4'!A58),'Race 4'!F58,"")</f>
        <v/>
      </c>
      <c r="G49" s="11" t="str">
        <f>IF(ISNUMBER('Race 4'!A58),'Race 4'!M58,"")</f>
        <v/>
      </c>
      <c r="H49" s="14" t="str">
        <f>IF(A49="","",IF(E49="Men",VLOOKUP(F49,'Time trial standards'!A$3:B$83,2,FALSE),VLOOKUP(F49,'Time trial standards'!A$3:C$84,3,FALSE)))</f>
        <v/>
      </c>
      <c r="I49" s="11" t="str">
        <f t="shared" si="8"/>
        <v/>
      </c>
      <c r="J49" s="11" t="str">
        <f t="shared" si="9"/>
        <v/>
      </c>
      <c r="K49" s="15" t="str">
        <f t="shared" si="10"/>
        <v/>
      </c>
      <c r="L49" s="5" t="str">
        <f t="shared" si="11"/>
        <v/>
      </c>
    </row>
    <row r="50" spans="1:12" x14ac:dyDescent="0.15">
      <c r="A50" s="6" t="str">
        <f>IF(ISNUMBER('Race 4'!A59),'Race 4'!A59,"")</f>
        <v/>
      </c>
      <c r="B50" s="8" t="str">
        <f>IF(ISNUMBER('Race 4'!A59),'Race 4'!B59,"")</f>
        <v/>
      </c>
      <c r="C50" s="5" t="str">
        <f>IF(ISNUMBER('Race 4'!A59),'Race 4'!#REF!,"")</f>
        <v/>
      </c>
      <c r="D50" s="5" t="str">
        <f>IF(ISNUMBER('Race 4'!A59),'Race 4'!E59,"")</f>
        <v/>
      </c>
      <c r="E50" s="5" t="str">
        <f>IF(ISNUMBER('Race 4'!A59),'Race 4'!H59,"")</f>
        <v/>
      </c>
      <c r="F50" s="5" t="str">
        <f>IF(ISNUMBER('Race 4'!A59),'Race 4'!F59,"")</f>
        <v/>
      </c>
      <c r="G50" s="11" t="str">
        <f>IF(ISNUMBER('Race 4'!A59),'Race 4'!M59,"")</f>
        <v/>
      </c>
      <c r="H50" s="14" t="str">
        <f>IF(A50="","",IF(E50="Men",VLOOKUP(F50,'Time trial standards'!A$3:B$83,2,FALSE),VLOOKUP(F50,'Time trial standards'!A$3:C$84,3,FALSE)))</f>
        <v/>
      </c>
      <c r="I50" s="11" t="str">
        <f t="shared" si="8"/>
        <v/>
      </c>
      <c r="J50" s="11" t="str">
        <f t="shared" si="9"/>
        <v/>
      </c>
      <c r="K50" s="15" t="str">
        <f t="shared" si="10"/>
        <v/>
      </c>
      <c r="L50" s="5" t="str">
        <f t="shared" si="11"/>
        <v/>
      </c>
    </row>
    <row r="51" spans="1:12" x14ac:dyDescent="0.15">
      <c r="A51" s="6" t="str">
        <f>IF(ISNUMBER('Race 4'!A60),'Race 4'!A60,"")</f>
        <v/>
      </c>
      <c r="B51" s="8" t="str">
        <f>IF(ISNUMBER('Race 4'!A60),'Race 4'!B60,"")</f>
        <v/>
      </c>
      <c r="C51" s="5" t="str">
        <f>IF(ISNUMBER('Race 4'!A60),'Race 4'!#REF!,"")</f>
        <v/>
      </c>
      <c r="D51" s="5" t="str">
        <f>IF(ISNUMBER('Race 4'!A60),'Race 4'!E60,"")</f>
        <v/>
      </c>
      <c r="E51" s="5" t="str">
        <f>IF(ISNUMBER('Race 4'!A60),'Race 4'!H60,"")</f>
        <v/>
      </c>
      <c r="F51" s="5" t="str">
        <f>IF(ISNUMBER('Race 4'!A60),'Race 4'!F60,"")</f>
        <v/>
      </c>
      <c r="G51" s="11" t="str">
        <f>IF(ISNUMBER('Race 4'!A60),'Race 4'!M60,"")</f>
        <v/>
      </c>
      <c r="H51" s="14" t="str">
        <f>IF(A51="","",IF(E51="Men",VLOOKUP(F51,'Time trial standards'!A$3:B$83,2,FALSE),VLOOKUP(F51,'Time trial standards'!A$3:C$84,3,FALSE)))</f>
        <v/>
      </c>
      <c r="I51" s="11" t="str">
        <f t="shared" si="8"/>
        <v/>
      </c>
      <c r="J51" s="11" t="str">
        <f t="shared" si="9"/>
        <v/>
      </c>
      <c r="K51" s="15" t="str">
        <f t="shared" si="10"/>
        <v/>
      </c>
      <c r="L51" s="5" t="str">
        <f t="shared" si="11"/>
        <v/>
      </c>
    </row>
    <row r="52" spans="1:12" x14ac:dyDescent="0.15">
      <c r="A52" s="6" t="str">
        <f>IF(ISNUMBER('Race 4'!A61),'Race 4'!A61,"")</f>
        <v/>
      </c>
      <c r="B52" s="8" t="str">
        <f>IF(ISNUMBER('Race 4'!A61),'Race 4'!B61,"")</f>
        <v/>
      </c>
      <c r="C52" s="5" t="str">
        <f>IF(ISNUMBER('Race 4'!A61),'Race 4'!#REF!,"")</f>
        <v/>
      </c>
      <c r="D52" s="5" t="str">
        <f>IF(ISNUMBER('Race 4'!A61),'Race 4'!E61,"")</f>
        <v/>
      </c>
      <c r="E52" s="5" t="str">
        <f>IF(ISNUMBER('Race 4'!A61),'Race 4'!H61,"")</f>
        <v/>
      </c>
      <c r="F52" s="5" t="str">
        <f>IF(ISNUMBER('Race 4'!A61),'Race 4'!F61,"")</f>
        <v/>
      </c>
      <c r="G52" s="11" t="str">
        <f>IF(ISNUMBER('Race 4'!A61),'Race 4'!M61,"")</f>
        <v/>
      </c>
      <c r="H52" s="14" t="str">
        <f>IF(A52="","",IF(E52="Men",VLOOKUP(F52,'Time trial standards'!A$3:B$83,2,FALSE),VLOOKUP(F52,'Time trial standards'!A$3:C$84,3,FALSE)))</f>
        <v/>
      </c>
      <c r="I52" s="11" t="str">
        <f t="shared" si="8"/>
        <v/>
      </c>
      <c r="J52" s="11" t="str">
        <f t="shared" si="9"/>
        <v/>
      </c>
      <c r="K52" s="15" t="str">
        <f t="shared" si="10"/>
        <v/>
      </c>
      <c r="L52" s="5" t="str">
        <f t="shared" si="11"/>
        <v/>
      </c>
    </row>
    <row r="53" spans="1:12" x14ac:dyDescent="0.15">
      <c r="A53" s="6" t="str">
        <f>IF(ISNUMBER('Race 4'!A62),'Race 4'!A62,"")</f>
        <v/>
      </c>
      <c r="B53" s="8" t="str">
        <f>IF(ISNUMBER('Race 4'!A62),'Race 4'!B62,"")</f>
        <v/>
      </c>
      <c r="C53" s="5" t="str">
        <f>IF(ISNUMBER('Race 4'!A62),'Race 4'!#REF!,"")</f>
        <v/>
      </c>
      <c r="D53" s="5" t="str">
        <f>IF(ISNUMBER('Race 4'!A62),'Race 4'!E62,"")</f>
        <v/>
      </c>
      <c r="E53" s="5" t="str">
        <f>IF(ISNUMBER('Race 4'!A62),'Race 4'!H62,"")</f>
        <v/>
      </c>
      <c r="F53" s="5" t="str">
        <f>IF(ISNUMBER('Race 4'!A62),'Race 4'!F62,"")</f>
        <v/>
      </c>
      <c r="G53" s="11" t="str">
        <f>IF(ISNUMBER('Race 4'!A62),'Race 4'!M62,"")</f>
        <v/>
      </c>
      <c r="H53" s="14" t="str">
        <f>IF(A53="","",IF(E53="Men",VLOOKUP(F53,'Time trial standards'!A$3:B$83,2,FALSE),VLOOKUP(F53,'Time trial standards'!A$3:C$84,3,FALSE)))</f>
        <v/>
      </c>
      <c r="I53" s="11" t="str">
        <f t="shared" si="8"/>
        <v/>
      </c>
      <c r="J53" s="11" t="str">
        <f t="shared" si="9"/>
        <v/>
      </c>
      <c r="K53" s="15" t="str">
        <f t="shared" si="10"/>
        <v/>
      </c>
      <c r="L53" s="5" t="str">
        <f t="shared" si="11"/>
        <v/>
      </c>
    </row>
    <row r="54" spans="1:12" x14ac:dyDescent="0.15">
      <c r="A54" s="6" t="str">
        <f>IF(ISNUMBER('Race 4'!A63),'Race 4'!A63,"")</f>
        <v/>
      </c>
      <c r="B54" s="8" t="str">
        <f>IF(ISNUMBER('Race 4'!A63),'Race 4'!B63,"")</f>
        <v/>
      </c>
      <c r="C54" s="5" t="str">
        <f>IF(ISNUMBER('Race 4'!A63),'Race 4'!#REF!,"")</f>
        <v/>
      </c>
      <c r="D54" s="5" t="str">
        <f>IF(ISNUMBER('Race 4'!A63),'Race 4'!E63,"")</f>
        <v/>
      </c>
      <c r="E54" s="5" t="str">
        <f>IF(ISNUMBER('Race 4'!A63),'Race 4'!H63,"")</f>
        <v/>
      </c>
      <c r="F54" s="5" t="str">
        <f>IF(ISNUMBER('Race 4'!A63),'Race 4'!F63,"")</f>
        <v/>
      </c>
      <c r="G54" s="11" t="str">
        <f>IF(ISNUMBER('Race 4'!A63),'Race 4'!M63,"")</f>
        <v/>
      </c>
      <c r="H54" s="14" t="str">
        <f>IF(A54="","",IF(E54="Men",VLOOKUP(F54,'Time trial standards'!A$4:B$83,2,FALSE),VLOOKUP(F54,'Time trial standards'!A$4:C$83,3,FALSE)))</f>
        <v/>
      </c>
      <c r="I54" s="11" t="str">
        <f t="shared" ref="I54:I85" si="12">IF(G54="","",IF(G54-H54&gt;0,G54-H54,""))</f>
        <v/>
      </c>
      <c r="J54" s="11" t="str">
        <f t="shared" ref="J54:J85" si="13">IF(G54="","",IF(G54-H54&gt;0,"",H54-G54))</f>
        <v/>
      </c>
      <c r="K54" s="15" t="str">
        <f t="shared" ref="K54:K85" si="14">IF(OR(G54="",G54=Y$1),"",IF(I54="",-J54/G54*100,I54/G54*100))</f>
        <v/>
      </c>
      <c r="L54" s="5" t="str">
        <f t="shared" ref="L54:L85" si="15">IF(K54="","",RANK(K54,K$2:K$98,1))</f>
        <v/>
      </c>
    </row>
    <row r="55" spans="1:12" x14ac:dyDescent="0.15">
      <c r="A55" s="6" t="str">
        <f>IF(ISNUMBER('Race 4'!A64),'Race 4'!A64,"")</f>
        <v/>
      </c>
      <c r="B55" s="8" t="str">
        <f>IF(ISNUMBER('Race 4'!A64),'Race 4'!B64,"")</f>
        <v/>
      </c>
      <c r="C55" s="5" t="str">
        <f>IF(ISNUMBER('Race 4'!A64),'Race 4'!#REF!,"")</f>
        <v/>
      </c>
      <c r="D55" s="5" t="str">
        <f>IF(ISNUMBER('Race 4'!A64),'Race 4'!E64,"")</f>
        <v/>
      </c>
      <c r="E55" s="5" t="str">
        <f>IF(ISNUMBER('Race 4'!A64),'Race 4'!H64,"")</f>
        <v/>
      </c>
      <c r="F55" s="5" t="str">
        <f>IF(ISNUMBER('Race 4'!A64),'Race 4'!F64,"")</f>
        <v/>
      </c>
      <c r="G55" s="11" t="str">
        <f>IF(ISNUMBER('Race 4'!A64),'Race 4'!M64,"")</f>
        <v/>
      </c>
      <c r="H55" s="14" t="str">
        <f>IF(A55="","",IF(E55="Men",VLOOKUP(F55,'Time trial standards'!A$4:B$83,2,FALSE),VLOOKUP(F55,'Time trial standards'!A$4:C$83,3,FALSE)))</f>
        <v/>
      </c>
      <c r="I55" s="11" t="str">
        <f t="shared" si="12"/>
        <v/>
      </c>
      <c r="J55" s="11" t="str">
        <f t="shared" si="13"/>
        <v/>
      </c>
      <c r="K55" s="15" t="str">
        <f t="shared" si="14"/>
        <v/>
      </c>
      <c r="L55" s="5" t="str">
        <f t="shared" si="15"/>
        <v/>
      </c>
    </row>
    <row r="56" spans="1:12" x14ac:dyDescent="0.15">
      <c r="A56" s="6" t="str">
        <f>IF(ISNUMBER('Race 4'!A65),'Race 4'!A65,"")</f>
        <v/>
      </c>
      <c r="B56" s="8" t="str">
        <f>IF(ISNUMBER('Race 4'!A65),'Race 4'!B65,"")</f>
        <v/>
      </c>
      <c r="C56" s="5" t="str">
        <f>IF(ISNUMBER('Race 4'!A65),'Race 4'!#REF!,"")</f>
        <v/>
      </c>
      <c r="D56" s="5" t="str">
        <f>IF(ISNUMBER('Race 4'!A65),'Race 4'!E65,"")</f>
        <v/>
      </c>
      <c r="E56" s="5" t="str">
        <f>IF(ISNUMBER('Race 4'!A65),'Race 4'!H65,"")</f>
        <v/>
      </c>
      <c r="F56" s="5" t="str">
        <f>IF(ISNUMBER('Race 4'!A65),'Race 4'!F65,"")</f>
        <v/>
      </c>
      <c r="G56" s="11" t="str">
        <f>IF(ISNUMBER('Race 4'!A65),'Race 4'!M65,"")</f>
        <v/>
      </c>
      <c r="H56" s="14" t="str">
        <f>IF(A56="","",IF(E56="Men",VLOOKUP(F56,'Time trial standards'!A$4:B$83,2,FALSE),VLOOKUP(F56,'Time trial standards'!A$4:C$83,3,FALSE)))</f>
        <v/>
      </c>
      <c r="I56" s="11" t="str">
        <f t="shared" si="12"/>
        <v/>
      </c>
      <c r="J56" s="11" t="str">
        <f t="shared" si="13"/>
        <v/>
      </c>
      <c r="K56" s="15" t="str">
        <f t="shared" si="14"/>
        <v/>
      </c>
      <c r="L56" s="5" t="str">
        <f t="shared" si="15"/>
        <v/>
      </c>
    </row>
    <row r="57" spans="1:12" x14ac:dyDescent="0.15">
      <c r="A57" s="6" t="str">
        <f>IF(ISNUMBER('Race 4'!A66),'Race 4'!A66,"")</f>
        <v/>
      </c>
      <c r="B57" s="8" t="str">
        <f>IF(ISNUMBER('Race 4'!A66),'Race 4'!B66,"")</f>
        <v/>
      </c>
      <c r="C57" s="5" t="str">
        <f>IF(ISNUMBER('Race 4'!A66),'Race 4'!#REF!,"")</f>
        <v/>
      </c>
      <c r="D57" s="5" t="str">
        <f>IF(ISNUMBER('Race 4'!A66),'Race 4'!E66,"")</f>
        <v/>
      </c>
      <c r="E57" s="5" t="str">
        <f>IF(ISNUMBER('Race 4'!A66),'Race 4'!H66,"")</f>
        <v/>
      </c>
      <c r="F57" s="5" t="str">
        <f>IF(ISNUMBER('Race 4'!A66),'Race 4'!F66,"")</f>
        <v/>
      </c>
      <c r="G57" s="11" t="str">
        <f>IF(ISNUMBER('Race 4'!A66),'Race 4'!M66,"")</f>
        <v/>
      </c>
      <c r="H57" s="14" t="str">
        <f>IF(A57="","",IF(E57="Men",VLOOKUP(F57,'Time trial standards'!A$4:B$83,2,FALSE),VLOOKUP(F57,'Time trial standards'!A$4:C$83,3,FALSE)))</f>
        <v/>
      </c>
      <c r="I57" s="11" t="str">
        <f t="shared" si="12"/>
        <v/>
      </c>
      <c r="J57" s="11" t="str">
        <f t="shared" si="13"/>
        <v/>
      </c>
      <c r="K57" s="15" t="str">
        <f t="shared" si="14"/>
        <v/>
      </c>
      <c r="L57" s="5" t="str">
        <f t="shared" si="15"/>
        <v/>
      </c>
    </row>
    <row r="58" spans="1:12" x14ac:dyDescent="0.15">
      <c r="A58" s="6" t="str">
        <f>IF(ISNUMBER('Race 4'!A67),'Race 4'!A67,"")</f>
        <v/>
      </c>
      <c r="B58" s="8" t="str">
        <f>IF(ISNUMBER('Race 4'!A67),'Race 4'!B67,"")</f>
        <v/>
      </c>
      <c r="C58" s="5" t="str">
        <f>IF(ISNUMBER('Race 4'!A67),'Race 4'!#REF!,"")</f>
        <v/>
      </c>
      <c r="D58" s="5" t="str">
        <f>IF(ISNUMBER('Race 4'!A67),'Race 4'!E67,"")</f>
        <v/>
      </c>
      <c r="E58" s="5" t="str">
        <f>IF(ISNUMBER('Race 4'!A67),'Race 4'!H67,"")</f>
        <v/>
      </c>
      <c r="F58" s="5" t="str">
        <f>IF(ISNUMBER('Race 4'!A67),'Race 4'!F67,"")</f>
        <v/>
      </c>
      <c r="G58" s="11" t="str">
        <f>IF(ISNUMBER('Race 4'!A67),'Race 4'!M67,"")</f>
        <v/>
      </c>
      <c r="H58" s="14" t="str">
        <f>IF(A58="","",IF(E58="Men",VLOOKUP(F58,'Time trial standards'!A$4:B$83,2,FALSE),VLOOKUP(F58,'Time trial standards'!A$4:C$83,3,FALSE)))</f>
        <v/>
      </c>
      <c r="I58" s="11" t="str">
        <f t="shared" si="12"/>
        <v/>
      </c>
      <c r="J58" s="11" t="str">
        <f t="shared" si="13"/>
        <v/>
      </c>
      <c r="K58" s="15" t="str">
        <f t="shared" si="14"/>
        <v/>
      </c>
      <c r="L58" s="5" t="str">
        <f t="shared" si="15"/>
        <v/>
      </c>
    </row>
    <row r="59" spans="1:12" x14ac:dyDescent="0.15">
      <c r="A59" s="6" t="str">
        <f>IF(ISNUMBER('Race 4'!A68),'Race 4'!A68,"")</f>
        <v/>
      </c>
      <c r="B59" s="8" t="str">
        <f>IF(ISNUMBER('Race 4'!A68),'Race 4'!B68,"")</f>
        <v/>
      </c>
      <c r="C59" s="5" t="str">
        <f>IF(ISNUMBER('Race 4'!A68),'Race 4'!#REF!,"")</f>
        <v/>
      </c>
      <c r="D59" s="5" t="str">
        <f>IF(ISNUMBER('Race 4'!A68),'Race 4'!E68,"")</f>
        <v/>
      </c>
      <c r="E59" s="5" t="str">
        <f>IF(ISNUMBER('Race 4'!A68),'Race 4'!H68,"")</f>
        <v/>
      </c>
      <c r="F59" s="5" t="str">
        <f>IF(ISNUMBER('Race 4'!A68),'Race 4'!F68,"")</f>
        <v/>
      </c>
      <c r="G59" s="11" t="str">
        <f>IF(ISNUMBER('Race 4'!A68),'Race 4'!M68,"")</f>
        <v/>
      </c>
      <c r="H59" s="14" t="str">
        <f>IF(A59="","",IF(E59="Men",VLOOKUP(F59,'Time trial standards'!A$4:B$83,2,FALSE),VLOOKUP(F59,'Time trial standards'!A$4:C$83,3,FALSE)))</f>
        <v/>
      </c>
      <c r="I59" s="11" t="str">
        <f t="shared" si="12"/>
        <v/>
      </c>
      <c r="J59" s="11" t="str">
        <f t="shared" si="13"/>
        <v/>
      </c>
      <c r="K59" s="15" t="str">
        <f t="shared" si="14"/>
        <v/>
      </c>
      <c r="L59" s="5" t="str">
        <f t="shared" si="15"/>
        <v/>
      </c>
    </row>
    <row r="60" spans="1:12" x14ac:dyDescent="0.15">
      <c r="A60" s="6" t="str">
        <f>IF(ISNUMBER('Race 4'!A69),'Race 4'!A69,"")</f>
        <v/>
      </c>
      <c r="B60" s="8" t="str">
        <f>IF(ISNUMBER('Race 4'!A69),'Race 4'!B69,"")</f>
        <v/>
      </c>
      <c r="C60" s="5" t="str">
        <f>IF(ISNUMBER('Race 4'!A69),'Race 4'!#REF!,"")</f>
        <v/>
      </c>
      <c r="D60" s="5" t="str">
        <f>IF(ISNUMBER('Race 4'!A69),'Race 4'!E69,"")</f>
        <v/>
      </c>
      <c r="E60" s="5" t="str">
        <f>IF(ISNUMBER('Race 4'!A69),'Race 4'!H69,"")</f>
        <v/>
      </c>
      <c r="F60" s="5" t="str">
        <f>IF(ISNUMBER('Race 4'!A69),'Race 4'!F69,"")</f>
        <v/>
      </c>
      <c r="G60" s="11" t="str">
        <f>IF(ISNUMBER('Race 4'!A69),'Race 4'!M69,"")</f>
        <v/>
      </c>
      <c r="H60" s="14" t="str">
        <f>IF(A60="","",IF(E60="Men",VLOOKUP(F60,'Time trial standards'!A$4:B$83,2,FALSE),VLOOKUP(F60,'Time trial standards'!A$4:C$83,3,FALSE)))</f>
        <v/>
      </c>
      <c r="I60" s="11" t="str">
        <f t="shared" si="12"/>
        <v/>
      </c>
      <c r="J60" s="11" t="str">
        <f t="shared" si="13"/>
        <v/>
      </c>
      <c r="K60" s="15" t="str">
        <f t="shared" si="14"/>
        <v/>
      </c>
      <c r="L60" s="5" t="str">
        <f t="shared" si="15"/>
        <v/>
      </c>
    </row>
    <row r="61" spans="1:12" x14ac:dyDescent="0.15">
      <c r="A61" s="6" t="str">
        <f>IF(ISNUMBER('Race 4'!A70),'Race 4'!A70,"")</f>
        <v/>
      </c>
      <c r="B61" s="8" t="str">
        <f>IF(ISNUMBER('Race 4'!A70),'Race 4'!B70,"")</f>
        <v/>
      </c>
      <c r="C61" s="5" t="str">
        <f>IF(ISNUMBER('Race 4'!A70),'Race 4'!#REF!,"")</f>
        <v/>
      </c>
      <c r="D61" s="5" t="str">
        <f>IF(ISNUMBER('Race 4'!A70),'Race 4'!E70,"")</f>
        <v/>
      </c>
      <c r="E61" s="5" t="str">
        <f>IF(ISNUMBER('Race 4'!A70),'Race 4'!H70,"")</f>
        <v/>
      </c>
      <c r="F61" s="5" t="str">
        <f>IF(ISNUMBER('Race 4'!A70),'Race 4'!F70,"")</f>
        <v/>
      </c>
      <c r="G61" s="11" t="str">
        <f>IF(ISNUMBER('Race 4'!A70),'Race 4'!M70,"")</f>
        <v/>
      </c>
      <c r="H61" s="14" t="str">
        <f>IF(A61="","",IF(E61="Men",VLOOKUP(F61,'Time trial standards'!A$4:B$83,2,FALSE),VLOOKUP(F61,'Time trial standards'!A$4:C$83,3,FALSE)))</f>
        <v/>
      </c>
      <c r="I61" s="11" t="str">
        <f t="shared" si="12"/>
        <v/>
      </c>
      <c r="J61" s="11" t="str">
        <f t="shared" si="13"/>
        <v/>
      </c>
      <c r="K61" s="15" t="str">
        <f t="shared" si="14"/>
        <v/>
      </c>
      <c r="L61" s="5" t="str">
        <f t="shared" si="15"/>
        <v/>
      </c>
    </row>
    <row r="62" spans="1:12" x14ac:dyDescent="0.15">
      <c r="A62" s="6" t="str">
        <f>IF(ISNUMBER('Race 4'!A71),'Race 4'!A71,"")</f>
        <v/>
      </c>
      <c r="B62" s="8" t="str">
        <f>IF(ISNUMBER('Race 4'!A71),'Race 4'!B71,"")</f>
        <v/>
      </c>
      <c r="C62" s="5" t="str">
        <f>IF(ISNUMBER('Race 4'!A71),'Race 4'!#REF!,"")</f>
        <v/>
      </c>
      <c r="D62" s="5" t="str">
        <f>IF(ISNUMBER('Race 4'!A71),'Race 4'!E71,"")</f>
        <v/>
      </c>
      <c r="E62" s="5" t="str">
        <f>IF(ISNUMBER('Race 4'!A71),'Race 4'!H71,"")</f>
        <v/>
      </c>
      <c r="F62" s="5" t="str">
        <f>IF(ISNUMBER('Race 4'!A71),'Race 4'!F71,"")</f>
        <v/>
      </c>
      <c r="G62" s="11" t="str">
        <f>IF(ISNUMBER('Race 4'!A71),'Race 4'!M71,"")</f>
        <v/>
      </c>
      <c r="H62" s="14" t="str">
        <f>IF(A62="","",IF(E62="Men",VLOOKUP(F62,'Time trial standards'!A$4:B$83,2,FALSE),VLOOKUP(F62,'Time trial standards'!A$4:C$83,3,FALSE)))</f>
        <v/>
      </c>
      <c r="I62" s="11" t="str">
        <f t="shared" si="12"/>
        <v/>
      </c>
      <c r="J62" s="11" t="str">
        <f t="shared" si="13"/>
        <v/>
      </c>
      <c r="K62" s="15" t="str">
        <f t="shared" si="14"/>
        <v/>
      </c>
      <c r="L62" s="5" t="str">
        <f t="shared" si="15"/>
        <v/>
      </c>
    </row>
    <row r="63" spans="1:12" x14ac:dyDescent="0.15">
      <c r="A63" s="6" t="str">
        <f>IF(ISNUMBER('Race 4'!A72),'Race 4'!A72,"")</f>
        <v/>
      </c>
      <c r="B63" s="8" t="str">
        <f>IF(ISNUMBER('Race 4'!A72),'Race 4'!B72,"")</f>
        <v/>
      </c>
      <c r="C63" s="5" t="str">
        <f>IF(ISNUMBER('Race 4'!A72),'Race 4'!#REF!,"")</f>
        <v/>
      </c>
      <c r="D63" s="5" t="str">
        <f>IF(ISNUMBER('Race 4'!A72),'Race 4'!E72,"")</f>
        <v/>
      </c>
      <c r="E63" s="5" t="str">
        <f>IF(ISNUMBER('Race 4'!A72),'Race 4'!H72,"")</f>
        <v/>
      </c>
      <c r="F63" s="5" t="str">
        <f>IF(ISNUMBER('Race 4'!A72),'Race 4'!F72,"")</f>
        <v/>
      </c>
      <c r="G63" s="11" t="str">
        <f>IF(ISNUMBER('Race 4'!A72),'Race 4'!M72,"")</f>
        <v/>
      </c>
      <c r="H63" s="14" t="str">
        <f>IF(A63="","",IF(E63="Men",VLOOKUP(F63,'Time trial standards'!A$4:B$83,2,FALSE),VLOOKUP(F63,'Time trial standards'!A$4:C$83,3,FALSE)))</f>
        <v/>
      </c>
      <c r="I63" s="11" t="str">
        <f t="shared" si="12"/>
        <v/>
      </c>
      <c r="J63" s="11" t="str">
        <f t="shared" si="13"/>
        <v/>
      </c>
      <c r="K63" s="15" t="str">
        <f t="shared" si="14"/>
        <v/>
      </c>
      <c r="L63" s="5" t="str">
        <f t="shared" si="15"/>
        <v/>
      </c>
    </row>
    <row r="64" spans="1:12" x14ac:dyDescent="0.15">
      <c r="A64" s="6" t="str">
        <f>IF(ISNUMBER('Race 4'!A73),'Race 4'!A73,"")</f>
        <v/>
      </c>
      <c r="B64" s="8" t="str">
        <f>IF(ISNUMBER('Race 4'!A73),'Race 4'!B73,"")</f>
        <v/>
      </c>
      <c r="C64" s="5" t="str">
        <f>IF(ISNUMBER('Race 4'!A73),'Race 4'!#REF!,"")</f>
        <v/>
      </c>
      <c r="D64" s="5" t="str">
        <f>IF(ISNUMBER('Race 4'!A73),'Race 4'!E73,"")</f>
        <v/>
      </c>
      <c r="E64" s="5" t="str">
        <f>IF(ISNUMBER('Race 4'!A73),'Race 4'!H73,"")</f>
        <v/>
      </c>
      <c r="F64" s="5" t="str">
        <f>IF(ISNUMBER('Race 4'!A73),'Race 4'!F73,"")</f>
        <v/>
      </c>
      <c r="G64" s="11" t="str">
        <f>IF(ISNUMBER('Race 4'!A73),'Race 4'!M73,"")</f>
        <v/>
      </c>
      <c r="H64" s="14" t="str">
        <f>IF(A64="","",IF(E64="Men",VLOOKUP(F64,'Time trial standards'!A$4:B$83,2,FALSE),VLOOKUP(F64,'Time trial standards'!A$4:C$83,3,FALSE)))</f>
        <v/>
      </c>
      <c r="I64" s="11" t="str">
        <f t="shared" si="12"/>
        <v/>
      </c>
      <c r="J64" s="11" t="str">
        <f t="shared" si="13"/>
        <v/>
      </c>
      <c r="K64" s="15" t="str">
        <f t="shared" si="14"/>
        <v/>
      </c>
      <c r="L64" s="5" t="str">
        <f t="shared" si="15"/>
        <v/>
      </c>
    </row>
    <row r="65" spans="1:12" x14ac:dyDescent="0.15">
      <c r="A65" s="6" t="str">
        <f>IF(ISNUMBER('Race 4'!A74),'Race 4'!A74,"")</f>
        <v/>
      </c>
      <c r="B65" s="8" t="str">
        <f>IF(ISNUMBER('Race 4'!A74),'Race 4'!B74,"")</f>
        <v/>
      </c>
      <c r="C65" s="5" t="str">
        <f>IF(ISNUMBER('Race 4'!A74),'Race 4'!#REF!,"")</f>
        <v/>
      </c>
      <c r="D65" s="5" t="str">
        <f>IF(ISNUMBER('Race 4'!A74),'Race 4'!E74,"")</f>
        <v/>
      </c>
      <c r="E65" s="5" t="str">
        <f>IF(ISNUMBER('Race 4'!A74),'Race 4'!H74,"")</f>
        <v/>
      </c>
      <c r="F65" s="5" t="str">
        <f>IF(ISNUMBER('Race 4'!A74),'Race 4'!F74,"")</f>
        <v/>
      </c>
      <c r="G65" s="11" t="str">
        <f>IF(ISNUMBER('Race 4'!A74),'Race 4'!M74,"")</f>
        <v/>
      </c>
      <c r="H65" s="14" t="str">
        <f>IF(A65="","",IF(E65="Men",VLOOKUP(F65,'Time trial standards'!A$4:B$83,2,FALSE),VLOOKUP(F65,'Time trial standards'!A$4:C$83,3,FALSE)))</f>
        <v/>
      </c>
      <c r="I65" s="11" t="str">
        <f t="shared" si="12"/>
        <v/>
      </c>
      <c r="J65" s="11" t="str">
        <f t="shared" si="13"/>
        <v/>
      </c>
      <c r="K65" s="15" t="str">
        <f t="shared" si="14"/>
        <v/>
      </c>
      <c r="L65" s="5" t="str">
        <f t="shared" si="15"/>
        <v/>
      </c>
    </row>
    <row r="66" spans="1:12" x14ac:dyDescent="0.15">
      <c r="A66" s="6" t="str">
        <f>IF(ISNUMBER('Race 4'!A75),'Race 4'!A75,"")</f>
        <v/>
      </c>
      <c r="B66" s="8" t="str">
        <f>IF(ISNUMBER('Race 4'!A75),'Race 4'!B75,"")</f>
        <v/>
      </c>
      <c r="C66" s="5" t="str">
        <f>IF(ISNUMBER('Race 4'!A75),'Race 4'!#REF!,"")</f>
        <v/>
      </c>
      <c r="D66" s="5" t="str">
        <f>IF(ISNUMBER('Race 4'!A75),'Race 4'!E75,"")</f>
        <v/>
      </c>
      <c r="E66" s="5" t="str">
        <f>IF(ISNUMBER('Race 4'!A75),'Race 4'!H75,"")</f>
        <v/>
      </c>
      <c r="F66" s="5" t="str">
        <f>IF(ISNUMBER('Race 4'!A75),'Race 4'!F75,"")</f>
        <v/>
      </c>
      <c r="G66" s="11" t="str">
        <f>IF(ISNUMBER('Race 4'!A75),'Race 4'!M75,"")</f>
        <v/>
      </c>
      <c r="H66" s="14" t="str">
        <f>IF(A66="","",IF(E66="Men",VLOOKUP(F66,'Time trial standards'!A$4:B$83,2,FALSE),VLOOKUP(F66,'Time trial standards'!A$4:C$83,3,FALSE)))</f>
        <v/>
      </c>
      <c r="I66" s="11" t="str">
        <f t="shared" si="12"/>
        <v/>
      </c>
      <c r="J66" s="11" t="str">
        <f t="shared" si="13"/>
        <v/>
      </c>
      <c r="K66" s="15" t="str">
        <f t="shared" si="14"/>
        <v/>
      </c>
      <c r="L66" s="5" t="str">
        <f t="shared" si="15"/>
        <v/>
      </c>
    </row>
    <row r="67" spans="1:12" x14ac:dyDescent="0.15">
      <c r="A67" s="6" t="str">
        <f>IF(ISNUMBER('Race 4'!A76),'Race 4'!A76,"")</f>
        <v/>
      </c>
      <c r="B67" s="8" t="str">
        <f>IF(ISNUMBER('Race 4'!A76),'Race 4'!B76,"")</f>
        <v/>
      </c>
      <c r="C67" s="5" t="str">
        <f>IF(ISNUMBER('Race 4'!A76),'Race 4'!#REF!,"")</f>
        <v/>
      </c>
      <c r="D67" s="5" t="str">
        <f>IF(ISNUMBER('Race 4'!A76),'Race 4'!E76,"")</f>
        <v/>
      </c>
      <c r="E67" s="5" t="str">
        <f>IF(ISNUMBER('Race 4'!A76),'Race 4'!H76,"")</f>
        <v/>
      </c>
      <c r="F67" s="5" t="str">
        <f>IF(ISNUMBER('Race 4'!A76),'Race 4'!F76,"")</f>
        <v/>
      </c>
      <c r="G67" s="11" t="str">
        <f>IF(ISNUMBER('Race 4'!A76),'Race 4'!M76,"")</f>
        <v/>
      </c>
      <c r="H67" s="14" t="str">
        <f>IF(A67="","",IF(E67="Men",VLOOKUP(F67,'Time trial standards'!A$4:B$83,2,FALSE),VLOOKUP(F67,'Time trial standards'!A$4:C$83,3,FALSE)))</f>
        <v/>
      </c>
      <c r="I67" s="11" t="str">
        <f t="shared" si="12"/>
        <v/>
      </c>
      <c r="J67" s="11" t="str">
        <f t="shared" si="13"/>
        <v/>
      </c>
      <c r="K67" s="15" t="str">
        <f t="shared" si="14"/>
        <v/>
      </c>
      <c r="L67" s="5" t="str">
        <f t="shared" si="15"/>
        <v/>
      </c>
    </row>
    <row r="68" spans="1:12" x14ac:dyDescent="0.15">
      <c r="A68" s="6" t="str">
        <f>IF(ISNUMBER('Race 4'!A77),'Race 4'!A77,"")</f>
        <v/>
      </c>
      <c r="B68" s="8" t="str">
        <f>IF(ISNUMBER('Race 4'!A77),'Race 4'!B77,"")</f>
        <v/>
      </c>
      <c r="C68" s="5" t="str">
        <f>IF(ISNUMBER('Race 4'!A77),'Race 4'!#REF!,"")</f>
        <v/>
      </c>
      <c r="D68" s="5" t="str">
        <f>IF(ISNUMBER('Race 4'!A77),'Race 4'!E77,"")</f>
        <v/>
      </c>
      <c r="E68" s="5" t="str">
        <f>IF(ISNUMBER('Race 4'!A77),'Race 4'!H77,"")</f>
        <v/>
      </c>
      <c r="F68" s="5" t="str">
        <f>IF(ISNUMBER('Race 4'!A77),'Race 4'!F77,"")</f>
        <v/>
      </c>
      <c r="G68" s="11" t="str">
        <f>IF(ISNUMBER('Race 4'!A77),'Race 4'!M77,"")</f>
        <v/>
      </c>
      <c r="H68" s="14" t="str">
        <f>IF(A68="","",IF(E68="Men",VLOOKUP(F68,'Time trial standards'!A$4:B$83,2,FALSE),VLOOKUP(F68,'Time trial standards'!A$4:C$83,3,FALSE)))</f>
        <v/>
      </c>
      <c r="I68" s="11" t="str">
        <f t="shared" si="12"/>
        <v/>
      </c>
      <c r="J68" s="11" t="str">
        <f t="shared" si="13"/>
        <v/>
      </c>
      <c r="K68" s="15" t="str">
        <f t="shared" si="14"/>
        <v/>
      </c>
      <c r="L68" s="5" t="str">
        <f t="shared" si="15"/>
        <v/>
      </c>
    </row>
    <row r="69" spans="1:12" x14ac:dyDescent="0.15">
      <c r="A69" s="6" t="str">
        <f>IF(ISNUMBER('Race 4'!A78),'Race 4'!A78,"")</f>
        <v/>
      </c>
      <c r="B69" s="8" t="str">
        <f>IF(ISNUMBER('Race 4'!A78),'Race 4'!B78,"")</f>
        <v/>
      </c>
      <c r="C69" s="5" t="str">
        <f>IF(ISNUMBER('Race 4'!A78),'Race 4'!#REF!,"")</f>
        <v/>
      </c>
      <c r="D69" s="5" t="str">
        <f>IF(ISNUMBER('Race 4'!A78),'Race 4'!E78,"")</f>
        <v/>
      </c>
      <c r="E69" s="5" t="str">
        <f>IF(ISNUMBER('Race 4'!A78),'Race 4'!H78,"")</f>
        <v/>
      </c>
      <c r="F69" s="5" t="str">
        <f>IF(ISNUMBER('Race 4'!A78),'Race 4'!F78,"")</f>
        <v/>
      </c>
      <c r="G69" s="11" t="str">
        <f>IF(ISNUMBER('Race 4'!A78),'Race 4'!M78,"")</f>
        <v/>
      </c>
      <c r="H69" s="14" t="str">
        <f>IF(A69="","",IF(E69="Men",VLOOKUP(F69,'Time trial standards'!A$4:B$83,2,FALSE),VLOOKUP(F69,'Time trial standards'!A$4:C$83,3,FALSE)))</f>
        <v/>
      </c>
      <c r="I69" s="11" t="str">
        <f t="shared" si="12"/>
        <v/>
      </c>
      <c r="J69" s="11" t="str">
        <f t="shared" si="13"/>
        <v/>
      </c>
      <c r="K69" s="15" t="str">
        <f t="shared" si="14"/>
        <v/>
      </c>
      <c r="L69" s="5" t="str">
        <f t="shared" si="15"/>
        <v/>
      </c>
    </row>
    <row r="70" spans="1:12" x14ac:dyDescent="0.15">
      <c r="A70" s="6" t="str">
        <f>IF(ISNUMBER('Race 4'!A79),'Race 4'!A79,"")</f>
        <v/>
      </c>
      <c r="B70" s="8" t="str">
        <f>IF(ISNUMBER('Race 4'!A79),'Race 4'!B79,"")</f>
        <v/>
      </c>
      <c r="C70" s="5" t="str">
        <f>IF(ISNUMBER('Race 4'!A79),'Race 4'!#REF!,"")</f>
        <v/>
      </c>
      <c r="D70" s="5" t="str">
        <f>IF(ISNUMBER('Race 4'!A79),'Race 4'!E79,"")</f>
        <v/>
      </c>
      <c r="E70" s="5" t="str">
        <f>IF(ISNUMBER('Race 4'!A79),'Race 4'!H79,"")</f>
        <v/>
      </c>
      <c r="F70" s="5" t="str">
        <f>IF(ISNUMBER('Race 4'!A79),'Race 4'!F79,"")</f>
        <v/>
      </c>
      <c r="G70" s="11" t="str">
        <f>IF(ISNUMBER('Race 4'!A79),'Race 4'!M79,"")</f>
        <v/>
      </c>
      <c r="H70" s="14" t="str">
        <f>IF(A70="","",IF(E70="Men",VLOOKUP(F70,'Time trial standards'!A$4:B$83,2,FALSE),VLOOKUP(F70,'Time trial standards'!A$4:C$83,3,FALSE)))</f>
        <v/>
      </c>
      <c r="I70" s="11" t="str">
        <f t="shared" si="12"/>
        <v/>
      </c>
      <c r="J70" s="11" t="str">
        <f t="shared" si="13"/>
        <v/>
      </c>
      <c r="K70" s="15" t="str">
        <f t="shared" si="14"/>
        <v/>
      </c>
      <c r="L70" s="5" t="str">
        <f t="shared" si="15"/>
        <v/>
      </c>
    </row>
    <row r="71" spans="1:12" x14ac:dyDescent="0.15">
      <c r="A71" s="6" t="str">
        <f>IF(ISNUMBER('Race 4'!A80),'Race 4'!A80,"")</f>
        <v/>
      </c>
      <c r="B71" s="8" t="str">
        <f>IF(ISNUMBER('Race 4'!A80),'Race 4'!B80,"")</f>
        <v/>
      </c>
      <c r="C71" s="5" t="str">
        <f>IF(ISNUMBER('Race 4'!A80),'Race 4'!#REF!,"")</f>
        <v/>
      </c>
      <c r="D71" s="5" t="str">
        <f>IF(ISNUMBER('Race 4'!A80),'Race 4'!E80,"")</f>
        <v/>
      </c>
      <c r="E71" s="5" t="str">
        <f>IF(ISNUMBER('Race 4'!A80),'Race 4'!H80,"")</f>
        <v/>
      </c>
      <c r="F71" s="5" t="str">
        <f>IF(ISNUMBER('Race 4'!A80),'Race 4'!F80,"")</f>
        <v/>
      </c>
      <c r="G71" s="11" t="str">
        <f>IF(ISNUMBER('Race 4'!A80),'Race 4'!M80,"")</f>
        <v/>
      </c>
      <c r="H71" s="14" t="str">
        <f>IF(A71="","",IF(E71="Men",VLOOKUP(F71,'Time trial standards'!A$4:B$83,2,FALSE),VLOOKUP(F71,'Time trial standards'!A$4:C$83,3,FALSE)))</f>
        <v/>
      </c>
      <c r="I71" s="11" t="str">
        <f t="shared" si="12"/>
        <v/>
      </c>
      <c r="J71" s="11" t="str">
        <f t="shared" si="13"/>
        <v/>
      </c>
      <c r="K71" s="15" t="str">
        <f t="shared" si="14"/>
        <v/>
      </c>
      <c r="L71" s="5" t="str">
        <f t="shared" si="15"/>
        <v/>
      </c>
    </row>
    <row r="72" spans="1:12" x14ac:dyDescent="0.15">
      <c r="A72" s="6" t="str">
        <f>IF(ISNUMBER('Race 4'!A81),'Race 4'!A81,"")</f>
        <v/>
      </c>
      <c r="B72" s="8" t="str">
        <f>IF(ISNUMBER('Race 4'!A81),'Race 4'!B81,"")</f>
        <v/>
      </c>
      <c r="C72" s="5" t="str">
        <f>IF(ISNUMBER('Race 4'!A81),'Race 4'!#REF!,"")</f>
        <v/>
      </c>
      <c r="D72" s="5" t="str">
        <f>IF(ISNUMBER('Race 4'!A81),'Race 4'!E81,"")</f>
        <v/>
      </c>
      <c r="E72" s="5" t="str">
        <f>IF(ISNUMBER('Race 4'!A81),'Race 4'!H81,"")</f>
        <v/>
      </c>
      <c r="F72" s="5" t="str">
        <f>IF(ISNUMBER('Race 4'!A81),'Race 4'!F81,"")</f>
        <v/>
      </c>
      <c r="G72" s="11" t="str">
        <f>IF(ISNUMBER('Race 4'!A81),'Race 4'!M81,"")</f>
        <v/>
      </c>
      <c r="H72" s="14" t="str">
        <f>IF(A72="","",IF(E72="Men",VLOOKUP(F72,'Time trial standards'!A$4:B$83,2,FALSE),VLOOKUP(F72,'Time trial standards'!A$4:C$83,3,FALSE)))</f>
        <v/>
      </c>
      <c r="I72" s="11" t="str">
        <f t="shared" si="12"/>
        <v/>
      </c>
      <c r="J72" s="11" t="str">
        <f t="shared" si="13"/>
        <v/>
      </c>
      <c r="K72" s="15" t="str">
        <f t="shared" si="14"/>
        <v/>
      </c>
      <c r="L72" s="5" t="str">
        <f t="shared" si="15"/>
        <v/>
      </c>
    </row>
    <row r="73" spans="1:12" x14ac:dyDescent="0.15">
      <c r="A73" s="6" t="str">
        <f>IF(ISNUMBER('Race 4'!A82),'Race 4'!A82,"")</f>
        <v/>
      </c>
      <c r="B73" s="8" t="str">
        <f>IF(ISNUMBER('Race 4'!A82),'Race 4'!B82,"")</f>
        <v/>
      </c>
      <c r="C73" s="5" t="str">
        <f>IF(ISNUMBER('Race 4'!A82),'Race 4'!#REF!,"")</f>
        <v/>
      </c>
      <c r="D73" s="5" t="str">
        <f>IF(ISNUMBER('Race 4'!A82),'Race 4'!E82,"")</f>
        <v/>
      </c>
      <c r="E73" s="5" t="str">
        <f>IF(ISNUMBER('Race 4'!A82),'Race 4'!H82,"")</f>
        <v/>
      </c>
      <c r="F73" s="5" t="str">
        <f>IF(ISNUMBER('Race 4'!A82),'Race 4'!F82,"")</f>
        <v/>
      </c>
      <c r="G73" s="11" t="str">
        <f>IF(ISNUMBER('Race 4'!A82),'Race 4'!M82,"")</f>
        <v/>
      </c>
      <c r="H73" s="14" t="str">
        <f>IF(A73="","",IF(E73="Men",VLOOKUP(F73,'Time trial standards'!A$4:B$83,2,FALSE),VLOOKUP(F73,'Time trial standards'!A$4:C$83,3,FALSE)))</f>
        <v/>
      </c>
      <c r="I73" s="11" t="str">
        <f t="shared" si="12"/>
        <v/>
      </c>
      <c r="J73" s="11" t="str">
        <f t="shared" si="13"/>
        <v/>
      </c>
      <c r="K73" s="15" t="str">
        <f t="shared" si="14"/>
        <v/>
      </c>
      <c r="L73" s="5" t="str">
        <f t="shared" si="15"/>
        <v/>
      </c>
    </row>
    <row r="74" spans="1:12" x14ac:dyDescent="0.15">
      <c r="A74" s="6" t="str">
        <f>IF(ISNUMBER('Race 4'!A83),'Race 4'!A83,"")</f>
        <v/>
      </c>
      <c r="B74" s="8" t="str">
        <f>IF(ISNUMBER('Race 4'!A83),'Race 4'!B83,"")</f>
        <v/>
      </c>
      <c r="C74" s="5" t="str">
        <f>IF(ISNUMBER('Race 4'!A83),'Race 4'!#REF!,"")</f>
        <v/>
      </c>
      <c r="D74" s="5" t="str">
        <f>IF(ISNUMBER('Race 4'!A83),'Race 4'!E83,"")</f>
        <v/>
      </c>
      <c r="E74" s="5" t="str">
        <f>IF(ISNUMBER('Race 4'!A83),'Race 4'!H83,"")</f>
        <v/>
      </c>
      <c r="F74" s="5" t="str">
        <f>IF(ISNUMBER('Race 4'!A83),'Race 4'!F83,"")</f>
        <v/>
      </c>
      <c r="G74" s="11" t="str">
        <f>IF(ISNUMBER('Race 4'!A83),'Race 4'!M83,"")</f>
        <v/>
      </c>
      <c r="H74" s="14" t="str">
        <f>IF(A74="","",IF(E74="Men",VLOOKUP(F74,'Time trial standards'!A$4:B$83,2,FALSE),VLOOKUP(F74,'Time trial standards'!A$4:C$83,3,FALSE)))</f>
        <v/>
      </c>
      <c r="I74" s="11" t="str">
        <f t="shared" si="12"/>
        <v/>
      </c>
      <c r="J74" s="11" t="str">
        <f t="shared" si="13"/>
        <v/>
      </c>
      <c r="K74" s="15" t="str">
        <f t="shared" si="14"/>
        <v/>
      </c>
      <c r="L74" s="5" t="str">
        <f t="shared" si="15"/>
        <v/>
      </c>
    </row>
    <row r="75" spans="1:12" x14ac:dyDescent="0.15">
      <c r="A75" s="6" t="str">
        <f>IF(ISNUMBER('Race 4'!A84),'Race 4'!A84,"")</f>
        <v/>
      </c>
      <c r="B75" s="8" t="str">
        <f>IF(ISNUMBER('Race 4'!A84),'Race 4'!B84,"")</f>
        <v/>
      </c>
      <c r="C75" s="5" t="str">
        <f>IF(ISNUMBER('Race 4'!A84),'Race 4'!#REF!,"")</f>
        <v/>
      </c>
      <c r="D75" s="5" t="str">
        <f>IF(ISNUMBER('Race 4'!A84),'Race 4'!E84,"")</f>
        <v/>
      </c>
      <c r="E75" s="5" t="str">
        <f>IF(ISNUMBER('Race 4'!A84),'Race 4'!H84,"")</f>
        <v/>
      </c>
      <c r="F75" s="5" t="str">
        <f>IF(ISNUMBER('Race 4'!A84),'Race 4'!F84,"")</f>
        <v/>
      </c>
      <c r="G75" s="11" t="str">
        <f>IF(ISNUMBER('Race 4'!A84),'Race 4'!M84,"")</f>
        <v/>
      </c>
      <c r="H75" s="14" t="str">
        <f>IF(A75="","",IF(E75="Men",VLOOKUP(F75,'Time trial standards'!A$4:B$83,2,FALSE),VLOOKUP(F75,'Time trial standards'!A$4:C$83,3,FALSE)))</f>
        <v/>
      </c>
      <c r="I75" s="11" t="str">
        <f t="shared" si="12"/>
        <v/>
      </c>
      <c r="J75" s="11" t="str">
        <f t="shared" si="13"/>
        <v/>
      </c>
      <c r="K75" s="15" t="str">
        <f t="shared" si="14"/>
        <v/>
      </c>
      <c r="L75" s="5" t="str">
        <f t="shared" si="15"/>
        <v/>
      </c>
    </row>
    <row r="76" spans="1:12" x14ac:dyDescent="0.15">
      <c r="A76" s="6" t="str">
        <f>IF(ISNUMBER('Race 4'!A85),'Race 4'!A85,"")</f>
        <v/>
      </c>
      <c r="B76" s="8" t="str">
        <f>IF(ISNUMBER('Race 4'!A85),'Race 4'!B85,"")</f>
        <v/>
      </c>
      <c r="C76" s="5" t="str">
        <f>IF(ISNUMBER('Race 4'!A85),'Race 4'!#REF!,"")</f>
        <v/>
      </c>
      <c r="D76" s="5" t="str">
        <f>IF(ISNUMBER('Race 4'!A85),'Race 4'!E85,"")</f>
        <v/>
      </c>
      <c r="E76" s="5" t="str">
        <f>IF(ISNUMBER('Race 4'!A85),'Race 4'!H85,"")</f>
        <v/>
      </c>
      <c r="F76" s="5" t="str">
        <f>IF(ISNUMBER('Race 4'!A85),'Race 4'!F85,"")</f>
        <v/>
      </c>
      <c r="G76" s="11" t="str">
        <f>IF(ISNUMBER('Race 4'!A85),'Race 4'!M85,"")</f>
        <v/>
      </c>
      <c r="H76" s="14" t="str">
        <f>IF(A76="","",IF(E76="Men",VLOOKUP(F76,'Time trial standards'!A$4:B$83,2,FALSE),VLOOKUP(F76,'Time trial standards'!A$4:C$83,3,FALSE)))</f>
        <v/>
      </c>
      <c r="I76" s="11" t="str">
        <f t="shared" si="12"/>
        <v/>
      </c>
      <c r="J76" s="11" t="str">
        <f t="shared" si="13"/>
        <v/>
      </c>
      <c r="K76" s="15" t="str">
        <f t="shared" si="14"/>
        <v/>
      </c>
      <c r="L76" s="5" t="str">
        <f t="shared" si="15"/>
        <v/>
      </c>
    </row>
    <row r="77" spans="1:12" x14ac:dyDescent="0.15">
      <c r="A77" s="6" t="str">
        <f>IF(ISNUMBER('Race 4'!A86),'Race 4'!A86,"")</f>
        <v/>
      </c>
      <c r="B77" s="8" t="str">
        <f>IF(ISNUMBER('Race 4'!A86),'Race 4'!B86,"")</f>
        <v/>
      </c>
      <c r="C77" s="5" t="str">
        <f>IF(ISNUMBER('Race 4'!A86),'Race 4'!#REF!,"")</f>
        <v/>
      </c>
      <c r="D77" s="5" t="str">
        <f>IF(ISNUMBER('Race 4'!A86),'Race 4'!E86,"")</f>
        <v/>
      </c>
      <c r="E77" s="5" t="str">
        <f>IF(ISNUMBER('Race 4'!A86),'Race 4'!H86,"")</f>
        <v/>
      </c>
      <c r="F77" s="5" t="str">
        <f>IF(ISNUMBER('Race 4'!A86),'Race 4'!F86,"")</f>
        <v/>
      </c>
      <c r="G77" s="11" t="str">
        <f>IF(ISNUMBER('Race 4'!A86),'Race 4'!M86,"")</f>
        <v/>
      </c>
      <c r="H77" s="14" t="str">
        <f>IF(A77="","",IF(E77="Men",VLOOKUP(F77,'Time trial standards'!A$4:B$83,2,FALSE),VLOOKUP(F77,'Time trial standards'!A$4:C$83,3,FALSE)))</f>
        <v/>
      </c>
      <c r="I77" s="11" t="str">
        <f t="shared" si="12"/>
        <v/>
      </c>
      <c r="J77" s="11" t="str">
        <f t="shared" si="13"/>
        <v/>
      </c>
      <c r="K77" s="15" t="str">
        <f t="shared" si="14"/>
        <v/>
      </c>
      <c r="L77" s="5" t="str">
        <f t="shared" si="15"/>
        <v/>
      </c>
    </row>
    <row r="78" spans="1:12" x14ac:dyDescent="0.15">
      <c r="A78" s="6" t="str">
        <f>IF(ISNUMBER('Race 4'!A87),'Race 4'!A87,"")</f>
        <v/>
      </c>
      <c r="B78" s="8" t="str">
        <f>IF(ISNUMBER('Race 4'!A87),'Race 4'!B87,"")</f>
        <v/>
      </c>
      <c r="C78" s="5" t="str">
        <f>IF(ISNUMBER('Race 4'!A87),'Race 4'!#REF!,"")</f>
        <v/>
      </c>
      <c r="D78" s="5" t="str">
        <f>IF(ISNUMBER('Race 4'!A87),'Race 4'!E87,"")</f>
        <v/>
      </c>
      <c r="E78" s="5" t="str">
        <f>IF(ISNUMBER('Race 4'!A87),'Race 4'!H87,"")</f>
        <v/>
      </c>
      <c r="F78" s="5" t="str">
        <f>IF(ISNUMBER('Race 4'!A87),'Race 4'!F87,"")</f>
        <v/>
      </c>
      <c r="G78" s="11" t="str">
        <f>IF(ISNUMBER('Race 4'!A87),'Race 4'!M87,"")</f>
        <v/>
      </c>
      <c r="H78" s="14" t="str">
        <f>IF(A78="","",IF(E78="Men",VLOOKUP(F78,'Time trial standards'!A$4:B$83,2,FALSE),VLOOKUP(F78,'Time trial standards'!A$4:C$83,3,FALSE)))</f>
        <v/>
      </c>
      <c r="I78" s="11" t="str">
        <f t="shared" si="12"/>
        <v/>
      </c>
      <c r="J78" s="11" t="str">
        <f t="shared" si="13"/>
        <v/>
      </c>
      <c r="K78" s="15" t="str">
        <f t="shared" si="14"/>
        <v/>
      </c>
      <c r="L78" s="5" t="str">
        <f t="shared" si="15"/>
        <v/>
      </c>
    </row>
    <row r="79" spans="1:12" x14ac:dyDescent="0.15">
      <c r="A79" s="6" t="str">
        <f>IF(ISNUMBER('Race 4'!A88),'Race 4'!A88,"")</f>
        <v/>
      </c>
      <c r="B79" s="8" t="str">
        <f>IF(ISNUMBER('Race 4'!A88),'Race 4'!B88,"")</f>
        <v/>
      </c>
      <c r="C79" s="5" t="str">
        <f>IF(ISNUMBER('Race 4'!A88),'Race 4'!#REF!,"")</f>
        <v/>
      </c>
      <c r="D79" s="5" t="str">
        <f>IF(ISNUMBER('Race 4'!A88),'Race 4'!E88,"")</f>
        <v/>
      </c>
      <c r="E79" s="5" t="str">
        <f>IF(ISNUMBER('Race 4'!A88),'Race 4'!H88,"")</f>
        <v/>
      </c>
      <c r="F79" s="5" t="str">
        <f>IF(ISNUMBER('Race 4'!A88),'Race 4'!F88,"")</f>
        <v/>
      </c>
      <c r="G79" s="11" t="str">
        <f>IF(ISNUMBER('Race 4'!A88),'Race 4'!M88,"")</f>
        <v/>
      </c>
      <c r="H79" s="14" t="str">
        <f>IF(A79="","",IF(E79="Men",VLOOKUP(F79,'Time trial standards'!A$4:B$83,2,FALSE),VLOOKUP(F79,'Time trial standards'!A$4:C$83,3,FALSE)))</f>
        <v/>
      </c>
      <c r="I79" s="11" t="str">
        <f t="shared" si="12"/>
        <v/>
      </c>
      <c r="J79" s="11" t="str">
        <f t="shared" si="13"/>
        <v/>
      </c>
      <c r="K79" s="15" t="str">
        <f t="shared" si="14"/>
        <v/>
      </c>
      <c r="L79" s="5" t="str">
        <f t="shared" si="15"/>
        <v/>
      </c>
    </row>
    <row r="80" spans="1:12" x14ac:dyDescent="0.15">
      <c r="A80" s="6" t="str">
        <f>IF(ISNUMBER('Race 4'!A89),'Race 4'!A89,"")</f>
        <v/>
      </c>
      <c r="B80" s="8" t="str">
        <f>IF(ISNUMBER('Race 4'!A89),'Race 4'!B89,"")</f>
        <v/>
      </c>
      <c r="C80" s="5" t="str">
        <f>IF(ISNUMBER('Race 4'!A89),'Race 4'!#REF!,"")</f>
        <v/>
      </c>
      <c r="D80" s="5" t="str">
        <f>IF(ISNUMBER('Race 4'!A89),'Race 4'!E89,"")</f>
        <v/>
      </c>
      <c r="E80" s="5" t="str">
        <f>IF(ISNUMBER('Race 4'!A89),'Race 4'!H89,"")</f>
        <v/>
      </c>
      <c r="F80" s="5" t="str">
        <f>IF(ISNUMBER('Race 4'!A89),'Race 4'!F89,"")</f>
        <v/>
      </c>
      <c r="G80" s="11" t="str">
        <f>IF(ISNUMBER('Race 4'!A89),'Race 4'!M89,"")</f>
        <v/>
      </c>
      <c r="H80" s="14" t="str">
        <f>IF(A80="","",IF(E80="Men",VLOOKUP(F80,'Time trial standards'!A$4:B$83,2,FALSE),VLOOKUP(F80,'Time trial standards'!A$4:C$83,3,FALSE)))</f>
        <v/>
      </c>
      <c r="I80" s="11" t="str">
        <f t="shared" si="12"/>
        <v/>
      </c>
      <c r="J80" s="11" t="str">
        <f t="shared" si="13"/>
        <v/>
      </c>
      <c r="K80" s="15" t="str">
        <f t="shared" si="14"/>
        <v/>
      </c>
      <c r="L80" s="5" t="str">
        <f t="shared" si="15"/>
        <v/>
      </c>
    </row>
    <row r="81" spans="1:12" x14ac:dyDescent="0.15">
      <c r="A81" s="6" t="str">
        <f>IF(ISNUMBER('Race 4'!A90),'Race 4'!A90,"")</f>
        <v/>
      </c>
      <c r="B81" s="8" t="str">
        <f>IF(ISNUMBER('Race 4'!A90),'Race 4'!B90,"")</f>
        <v/>
      </c>
      <c r="C81" s="5" t="str">
        <f>IF(ISNUMBER('Race 4'!A90),'Race 4'!#REF!,"")</f>
        <v/>
      </c>
      <c r="D81" s="5" t="str">
        <f>IF(ISNUMBER('Race 4'!A90),'Race 4'!E90,"")</f>
        <v/>
      </c>
      <c r="E81" s="5" t="str">
        <f>IF(ISNUMBER('Race 4'!A90),'Race 4'!H90,"")</f>
        <v/>
      </c>
      <c r="F81" s="5" t="str">
        <f>IF(ISNUMBER('Race 4'!A90),'Race 4'!F90,"")</f>
        <v/>
      </c>
      <c r="G81" s="11" t="str">
        <f>IF(ISNUMBER('Race 4'!A90),'Race 4'!M90,"")</f>
        <v/>
      </c>
      <c r="H81" s="14" t="str">
        <f>IF(A81="","",IF(E81="Men",VLOOKUP(F81,'Time trial standards'!A$4:B$83,2,FALSE),VLOOKUP(F81,'Time trial standards'!A$4:C$83,3,FALSE)))</f>
        <v/>
      </c>
      <c r="I81" s="11" t="str">
        <f t="shared" si="12"/>
        <v/>
      </c>
      <c r="J81" s="11" t="str">
        <f t="shared" si="13"/>
        <v/>
      </c>
      <c r="K81" s="15" t="str">
        <f t="shared" si="14"/>
        <v/>
      </c>
      <c r="L81" s="5" t="str">
        <f t="shared" si="15"/>
        <v/>
      </c>
    </row>
    <row r="82" spans="1:12" x14ac:dyDescent="0.15">
      <c r="A82" s="6" t="str">
        <f>IF(ISNUMBER('Race 4'!A91),'Race 4'!A91,"")</f>
        <v/>
      </c>
      <c r="B82" s="8" t="str">
        <f>IF(ISNUMBER('Race 4'!A91),'Race 4'!B91,"")</f>
        <v/>
      </c>
      <c r="C82" s="5" t="str">
        <f>IF(ISNUMBER('Race 4'!A91),'Race 4'!#REF!,"")</f>
        <v/>
      </c>
      <c r="D82" s="5" t="str">
        <f>IF(ISNUMBER('Race 4'!A91),'Race 4'!E91,"")</f>
        <v/>
      </c>
      <c r="E82" s="5" t="str">
        <f>IF(ISNUMBER('Race 4'!A91),'Race 4'!H91,"")</f>
        <v/>
      </c>
      <c r="F82" s="5" t="str">
        <f>IF(ISNUMBER('Race 4'!A91),'Race 4'!F91,"")</f>
        <v/>
      </c>
      <c r="G82" s="11" t="str">
        <f>IF(ISNUMBER('Race 4'!A91),'Race 4'!M91,"")</f>
        <v/>
      </c>
      <c r="H82" s="14" t="str">
        <f>IF(A82="","",IF(E82="Men",VLOOKUP(F82,'Time trial standards'!A$4:B$83,2,FALSE),VLOOKUP(F82,'Time trial standards'!A$4:C$83,3,FALSE)))</f>
        <v/>
      </c>
      <c r="I82" s="11" t="str">
        <f t="shared" si="12"/>
        <v/>
      </c>
      <c r="J82" s="11" t="str">
        <f t="shared" si="13"/>
        <v/>
      </c>
      <c r="K82" s="15" t="str">
        <f t="shared" si="14"/>
        <v/>
      </c>
      <c r="L82" s="5" t="str">
        <f t="shared" si="15"/>
        <v/>
      </c>
    </row>
    <row r="83" spans="1:12" x14ac:dyDescent="0.15">
      <c r="A83" s="6" t="str">
        <f>IF(ISNUMBER('Race 4'!A92),'Race 4'!A92,"")</f>
        <v/>
      </c>
      <c r="B83" s="8" t="str">
        <f>IF(ISNUMBER('Race 4'!A92),'Race 4'!B92,"")</f>
        <v/>
      </c>
      <c r="C83" s="5" t="str">
        <f>IF(ISNUMBER('Race 4'!A92),'Race 4'!#REF!,"")</f>
        <v/>
      </c>
      <c r="D83" s="5" t="str">
        <f>IF(ISNUMBER('Race 4'!A92),'Race 4'!E92,"")</f>
        <v/>
      </c>
      <c r="E83" s="5" t="str">
        <f>IF(ISNUMBER('Race 4'!A92),'Race 4'!H92,"")</f>
        <v/>
      </c>
      <c r="F83" s="5" t="str">
        <f>IF(ISNUMBER('Race 4'!A92),'Race 4'!F92,"")</f>
        <v/>
      </c>
      <c r="G83" s="11" t="str">
        <f>IF(ISNUMBER('Race 4'!A92),'Race 4'!M92,"")</f>
        <v/>
      </c>
      <c r="H83" s="14" t="str">
        <f>IF(A83="","",IF(E83="Men",VLOOKUP(F83,'Time trial standards'!A$4:B$83,2,FALSE),VLOOKUP(F83,'Time trial standards'!A$4:C$83,3,FALSE)))</f>
        <v/>
      </c>
      <c r="I83" s="11" t="str">
        <f t="shared" si="12"/>
        <v/>
      </c>
      <c r="J83" s="11" t="str">
        <f t="shared" si="13"/>
        <v/>
      </c>
      <c r="K83" s="15" t="str">
        <f t="shared" si="14"/>
        <v/>
      </c>
      <c r="L83" s="5" t="str">
        <f t="shared" si="15"/>
        <v/>
      </c>
    </row>
    <row r="84" spans="1:12" x14ac:dyDescent="0.15">
      <c r="A84" s="6" t="str">
        <f>IF(ISNUMBER('Race 4'!A93),'Race 4'!A93,"")</f>
        <v/>
      </c>
      <c r="B84" s="8" t="str">
        <f>IF(ISNUMBER('Race 4'!A93),'Race 4'!B93,"")</f>
        <v/>
      </c>
      <c r="C84" s="5" t="str">
        <f>IF(ISNUMBER('Race 4'!A93),'Race 4'!#REF!,"")</f>
        <v/>
      </c>
      <c r="D84" s="5" t="str">
        <f>IF(ISNUMBER('Race 4'!A93),'Race 4'!E93,"")</f>
        <v/>
      </c>
      <c r="E84" s="5" t="str">
        <f>IF(ISNUMBER('Race 4'!A93),'Race 4'!H93,"")</f>
        <v/>
      </c>
      <c r="F84" s="5" t="str">
        <f>IF(ISNUMBER('Race 4'!A93),'Race 4'!F93,"")</f>
        <v/>
      </c>
      <c r="G84" s="11" t="str">
        <f>IF(ISNUMBER('Race 4'!A93),'Race 4'!M93,"")</f>
        <v/>
      </c>
      <c r="H84" s="14" t="str">
        <f>IF(A84="","",IF(E84="Men",VLOOKUP(F84,'Time trial standards'!A$4:B$83,2,FALSE),VLOOKUP(F84,'Time trial standards'!A$4:C$83,3,FALSE)))</f>
        <v/>
      </c>
      <c r="I84" s="11" t="str">
        <f t="shared" si="12"/>
        <v/>
      </c>
      <c r="J84" s="11" t="str">
        <f t="shared" si="13"/>
        <v/>
      </c>
      <c r="K84" s="15" t="str">
        <f t="shared" si="14"/>
        <v/>
      </c>
      <c r="L84" s="5" t="str">
        <f t="shared" si="15"/>
        <v/>
      </c>
    </row>
    <row r="85" spans="1:12" x14ac:dyDescent="0.15">
      <c r="A85" s="6" t="str">
        <f>IF(ISNUMBER('Race 4'!A94),'Race 4'!A94,"")</f>
        <v/>
      </c>
      <c r="B85" s="8" t="str">
        <f>IF(ISNUMBER('Race 4'!A94),'Race 4'!B94,"")</f>
        <v/>
      </c>
      <c r="C85" s="5" t="str">
        <f>IF(ISNUMBER('Race 4'!A94),'Race 4'!#REF!,"")</f>
        <v/>
      </c>
      <c r="D85" s="5" t="str">
        <f>IF(ISNUMBER('Race 4'!A94),'Race 4'!E94,"")</f>
        <v/>
      </c>
      <c r="E85" s="5" t="str">
        <f>IF(ISNUMBER('Race 4'!A94),'Race 4'!H94,"")</f>
        <v/>
      </c>
      <c r="F85" s="5" t="str">
        <f>IF(ISNUMBER('Race 4'!A94),'Race 4'!F94,"")</f>
        <v/>
      </c>
      <c r="G85" s="11" t="str">
        <f>IF(ISNUMBER('Race 4'!A94),'Race 4'!M94,"")</f>
        <v/>
      </c>
      <c r="H85" s="14" t="str">
        <f>IF(A85="","",IF(E85="Men",VLOOKUP(F85,'Time trial standards'!A$4:B$83,2,FALSE),VLOOKUP(F85,'Time trial standards'!A$4:C$83,3,FALSE)))</f>
        <v/>
      </c>
      <c r="I85" s="11" t="str">
        <f t="shared" si="12"/>
        <v/>
      </c>
      <c r="J85" s="11" t="str">
        <f t="shared" si="13"/>
        <v/>
      </c>
      <c r="K85" s="15" t="str">
        <f t="shared" si="14"/>
        <v/>
      </c>
      <c r="L85" s="5" t="str">
        <f t="shared" si="15"/>
        <v/>
      </c>
    </row>
    <row r="86" spans="1:12" x14ac:dyDescent="0.15">
      <c r="A86" s="6" t="str">
        <f>IF(ISNUMBER('Race 4'!A95),'Race 4'!A95,"")</f>
        <v/>
      </c>
      <c r="B86" s="8" t="str">
        <f>IF(ISNUMBER('Race 4'!A95),'Race 4'!B95,"")</f>
        <v/>
      </c>
      <c r="C86" s="5" t="str">
        <f>IF(ISNUMBER('Race 4'!A95),'Race 4'!#REF!,"")</f>
        <v/>
      </c>
      <c r="D86" s="5" t="str">
        <f>IF(ISNUMBER('Race 4'!A95),'Race 4'!E95,"")</f>
        <v/>
      </c>
      <c r="E86" s="5" t="str">
        <f>IF(ISNUMBER('Race 4'!A95),'Race 4'!H95,"")</f>
        <v/>
      </c>
      <c r="F86" s="5" t="str">
        <f>IF(ISNUMBER('Race 4'!A95),'Race 4'!F95,"")</f>
        <v/>
      </c>
      <c r="G86" s="11" t="str">
        <f>IF(ISNUMBER('Race 4'!A95),'Race 4'!M95,"")</f>
        <v/>
      </c>
      <c r="H86" s="14" t="str">
        <f>IF(A86="","",IF(E86="Men",VLOOKUP(F86,'Time trial standards'!A$4:B$83,2,FALSE),VLOOKUP(F86,'Time trial standards'!A$4:C$83,3,FALSE)))</f>
        <v/>
      </c>
      <c r="I86" s="11" t="str">
        <f t="shared" ref="I86:I117" si="16">IF(G86="","",IF(G86-H86&gt;0,G86-H86,""))</f>
        <v/>
      </c>
      <c r="J86" s="11" t="str">
        <f t="shared" ref="J86:J117" si="17">IF(G86="","",IF(G86-H86&gt;0,"",H86-G86))</f>
        <v/>
      </c>
      <c r="K86" s="15" t="str">
        <f t="shared" ref="K86:K117" si="18">IF(OR(G86="",G86=Y$1),"",IF(I86="",-J86/G86*100,I86/G86*100))</f>
        <v/>
      </c>
      <c r="L86" s="5" t="str">
        <f t="shared" ref="L86:L117" si="19">IF(K86="","",RANK(K86,K$2:K$98,1))</f>
        <v/>
      </c>
    </row>
    <row r="87" spans="1:12" x14ac:dyDescent="0.15">
      <c r="A87" s="6" t="str">
        <f>IF(ISNUMBER('Race 4'!A96),'Race 4'!A96,"")</f>
        <v/>
      </c>
      <c r="B87" s="8" t="str">
        <f>IF(ISNUMBER('Race 4'!A96),'Race 4'!B96,"")</f>
        <v/>
      </c>
      <c r="C87" s="5" t="str">
        <f>IF(ISNUMBER('Race 4'!A96),'Race 4'!#REF!,"")</f>
        <v/>
      </c>
      <c r="D87" s="5" t="str">
        <f>IF(ISNUMBER('Race 4'!A96),'Race 4'!E96,"")</f>
        <v/>
      </c>
      <c r="E87" s="5" t="str">
        <f>IF(ISNUMBER('Race 4'!A96),'Race 4'!H96,"")</f>
        <v/>
      </c>
      <c r="F87" s="5" t="str">
        <f>IF(ISNUMBER('Race 4'!A96),'Race 4'!F96,"")</f>
        <v/>
      </c>
      <c r="G87" s="11" t="str">
        <f>IF(ISNUMBER('Race 4'!A96),'Race 4'!M96,"")</f>
        <v/>
      </c>
      <c r="H87" s="14" t="str">
        <f>IF(A87="","",IF(E87="Men",VLOOKUP(F87,'Time trial standards'!A$4:B$83,2,FALSE),VLOOKUP(F87,'Time trial standards'!A$4:C$83,3,FALSE)))</f>
        <v/>
      </c>
      <c r="I87" s="11" t="str">
        <f t="shared" si="16"/>
        <v/>
      </c>
      <c r="J87" s="11" t="str">
        <f t="shared" si="17"/>
        <v/>
      </c>
      <c r="K87" s="15" t="str">
        <f t="shared" si="18"/>
        <v/>
      </c>
      <c r="L87" s="5" t="str">
        <f t="shared" si="19"/>
        <v/>
      </c>
    </row>
    <row r="88" spans="1:12" x14ac:dyDescent="0.15">
      <c r="A88" s="6" t="str">
        <f>IF(ISNUMBER('Race 4'!A97),'Race 4'!A97,"")</f>
        <v/>
      </c>
      <c r="B88" s="8" t="str">
        <f>IF(ISNUMBER('Race 4'!A97),'Race 4'!B97,"")</f>
        <v/>
      </c>
      <c r="C88" s="5" t="str">
        <f>IF(ISNUMBER('Race 4'!A97),'Race 4'!#REF!,"")</f>
        <v/>
      </c>
      <c r="D88" s="5" t="str">
        <f>IF(ISNUMBER('Race 4'!A97),'Race 4'!E97,"")</f>
        <v/>
      </c>
      <c r="E88" s="5" t="str">
        <f>IF(ISNUMBER('Race 4'!A97),'Race 4'!H97,"")</f>
        <v/>
      </c>
      <c r="F88" s="5" t="str">
        <f>IF(ISNUMBER('Race 4'!A97),'Race 4'!F97,"")</f>
        <v/>
      </c>
      <c r="G88" s="11" t="str">
        <f>IF(ISNUMBER('Race 4'!A97),'Race 4'!M97,"")</f>
        <v/>
      </c>
      <c r="H88" s="14" t="str">
        <f>IF(A88="","",IF(E88="Men",VLOOKUP(F88,'Time trial standards'!A$4:B$83,2,FALSE),VLOOKUP(F88,'Time trial standards'!A$4:C$83,3,FALSE)))</f>
        <v/>
      </c>
      <c r="I88" s="11" t="str">
        <f t="shared" si="16"/>
        <v/>
      </c>
      <c r="J88" s="11" t="str">
        <f t="shared" si="17"/>
        <v/>
      </c>
      <c r="K88" s="15" t="str">
        <f t="shared" si="18"/>
        <v/>
      </c>
      <c r="L88" s="5" t="str">
        <f t="shared" si="19"/>
        <v/>
      </c>
    </row>
    <row r="89" spans="1:12" x14ac:dyDescent="0.15">
      <c r="A89" s="6" t="str">
        <f>IF(ISNUMBER('Race 4'!A98),'Race 4'!A98,"")</f>
        <v/>
      </c>
      <c r="B89" s="8" t="str">
        <f>IF(ISNUMBER('Race 4'!A98),'Race 4'!B98,"")</f>
        <v/>
      </c>
      <c r="C89" s="5" t="str">
        <f>IF(ISNUMBER('Race 4'!A98),'Race 4'!#REF!,"")</f>
        <v/>
      </c>
      <c r="D89" s="5" t="str">
        <f>IF(ISNUMBER('Race 4'!A98),'Race 4'!E98,"")</f>
        <v/>
      </c>
      <c r="E89" s="5" t="str">
        <f>IF(ISNUMBER('Race 4'!A98),'Race 4'!H98,"")</f>
        <v/>
      </c>
      <c r="F89" s="5" t="str">
        <f>IF(ISNUMBER('Race 4'!A98),'Race 4'!F98,"")</f>
        <v/>
      </c>
      <c r="G89" s="11" t="str">
        <f>IF(ISNUMBER('Race 4'!A98),'Race 4'!M98,"")</f>
        <v/>
      </c>
      <c r="H89" s="14" t="str">
        <f>IF(A89="","",IF(E89="Men",VLOOKUP(F89,'Time trial standards'!A$4:B$83,2,FALSE),VLOOKUP(F89,'Time trial standards'!A$4:C$83,3,FALSE)))</f>
        <v/>
      </c>
      <c r="I89" s="11" t="str">
        <f t="shared" si="16"/>
        <v/>
      </c>
      <c r="J89" s="11" t="str">
        <f t="shared" si="17"/>
        <v/>
      </c>
      <c r="K89" s="15" t="str">
        <f t="shared" si="18"/>
        <v/>
      </c>
      <c r="L89" s="5" t="str">
        <f t="shared" si="19"/>
        <v/>
      </c>
    </row>
    <row r="90" spans="1:12" x14ac:dyDescent="0.15">
      <c r="A90" s="6" t="str">
        <f>IF(ISNUMBER('Race 4'!A99),'Race 4'!A99,"")</f>
        <v/>
      </c>
      <c r="B90" s="8" t="str">
        <f>IF(ISNUMBER('Race 4'!A99),'Race 4'!B99,"")</f>
        <v/>
      </c>
      <c r="C90" s="5" t="str">
        <f>IF(ISNUMBER('Race 4'!A99),'Race 4'!#REF!,"")</f>
        <v/>
      </c>
      <c r="D90" s="5" t="str">
        <f>IF(ISNUMBER('Race 4'!A99),'Race 4'!E99,"")</f>
        <v/>
      </c>
      <c r="E90" s="5" t="str">
        <f>IF(ISNUMBER('Race 4'!A99),'Race 4'!H99,"")</f>
        <v/>
      </c>
      <c r="F90" s="5" t="str">
        <f>IF(ISNUMBER('Race 4'!A99),'Race 4'!F99,"")</f>
        <v/>
      </c>
      <c r="G90" s="11" t="str">
        <f>IF(ISNUMBER('Race 4'!A99),'Race 4'!M99,"")</f>
        <v/>
      </c>
      <c r="H90" s="14" t="str">
        <f>IF(A90="","",IF(E90="Men",VLOOKUP(F90,'Time trial standards'!A$4:B$83,2,FALSE),VLOOKUP(F90,'Time trial standards'!A$4:C$83,3,FALSE)))</f>
        <v/>
      </c>
      <c r="I90" s="11" t="str">
        <f t="shared" si="16"/>
        <v/>
      </c>
      <c r="J90" s="11" t="str">
        <f t="shared" si="17"/>
        <v/>
      </c>
      <c r="K90" s="15" t="str">
        <f t="shared" si="18"/>
        <v/>
      </c>
      <c r="L90" s="5" t="str">
        <f t="shared" si="19"/>
        <v/>
      </c>
    </row>
    <row r="91" spans="1:12" x14ac:dyDescent="0.15">
      <c r="A91" s="6" t="str">
        <f>IF(ISNUMBER('Race 4'!A100),'Race 4'!A100,"")</f>
        <v/>
      </c>
      <c r="B91" s="8" t="str">
        <f>IF(ISNUMBER('Race 4'!A100),'Race 4'!B100,"")</f>
        <v/>
      </c>
      <c r="C91" s="5" t="str">
        <f>IF(ISNUMBER('Race 4'!A100),'Race 4'!#REF!,"")</f>
        <v/>
      </c>
      <c r="D91" s="5" t="str">
        <f>IF(ISNUMBER('Race 4'!A100),'Race 4'!E100,"")</f>
        <v/>
      </c>
      <c r="E91" s="5" t="str">
        <f>IF(ISNUMBER('Race 4'!A100),'Race 4'!H100,"")</f>
        <v/>
      </c>
      <c r="F91" s="5" t="str">
        <f>IF(ISNUMBER('Race 4'!A100),'Race 4'!F100,"")</f>
        <v/>
      </c>
      <c r="G91" s="11" t="str">
        <f>IF(ISNUMBER('Race 4'!A100),'Race 4'!M100,"")</f>
        <v/>
      </c>
      <c r="H91" s="14" t="str">
        <f>IF(A91="","",IF(E91="Men",VLOOKUP(F91,'Time trial standards'!A$4:B$83,2,FALSE),VLOOKUP(F91,'Time trial standards'!A$4:C$83,3,FALSE)))</f>
        <v/>
      </c>
      <c r="I91" s="11" t="str">
        <f t="shared" si="16"/>
        <v/>
      </c>
      <c r="J91" s="11" t="str">
        <f t="shared" si="17"/>
        <v/>
      </c>
      <c r="K91" s="15" t="str">
        <f t="shared" si="18"/>
        <v/>
      </c>
      <c r="L91" s="5" t="str">
        <f t="shared" si="19"/>
        <v/>
      </c>
    </row>
    <row r="92" spans="1:12" x14ac:dyDescent="0.15">
      <c r="A92" s="6" t="str">
        <f>IF(ISNUMBER('Race 4'!A101),'Race 4'!A101,"")</f>
        <v/>
      </c>
      <c r="B92" s="8" t="str">
        <f>IF(ISNUMBER('Race 4'!A101),'Race 4'!B101,"")</f>
        <v/>
      </c>
      <c r="C92" s="5" t="str">
        <f>IF(ISNUMBER('Race 4'!A101),'Race 4'!#REF!,"")</f>
        <v/>
      </c>
      <c r="D92" s="5" t="str">
        <f>IF(ISNUMBER('Race 4'!A101),'Race 4'!E101,"")</f>
        <v/>
      </c>
      <c r="E92" s="5" t="str">
        <f>IF(ISNUMBER('Race 4'!A101),'Race 4'!H101,"")</f>
        <v/>
      </c>
      <c r="F92" s="5" t="str">
        <f>IF(ISNUMBER('Race 4'!A101),'Race 4'!F101,"")</f>
        <v/>
      </c>
      <c r="G92" s="11" t="str">
        <f>IF(ISNUMBER('Race 4'!A101),'Race 4'!M101,"")</f>
        <v/>
      </c>
      <c r="H92" s="14" t="str">
        <f>IF(A92="","",IF(E92="Men",VLOOKUP(F92,'Time trial standards'!A$4:B$83,2,FALSE),VLOOKUP(F92,'Time trial standards'!A$4:C$83,3,FALSE)))</f>
        <v/>
      </c>
      <c r="I92" s="11" t="str">
        <f t="shared" si="16"/>
        <v/>
      </c>
      <c r="J92" s="11" t="str">
        <f t="shared" si="17"/>
        <v/>
      </c>
      <c r="K92" s="15" t="str">
        <f t="shared" si="18"/>
        <v/>
      </c>
      <c r="L92" s="5" t="str">
        <f t="shared" si="19"/>
        <v/>
      </c>
    </row>
    <row r="93" spans="1:12" x14ac:dyDescent="0.15">
      <c r="A93" s="6" t="str">
        <f>IF(ISNUMBER('Race 4'!A102),'Race 4'!A102,"")</f>
        <v/>
      </c>
      <c r="B93" s="8" t="str">
        <f>IF(ISNUMBER('Race 4'!A102),'Race 4'!B102,"")</f>
        <v/>
      </c>
      <c r="C93" s="5" t="str">
        <f>IF(ISNUMBER('Race 4'!A102),'Race 4'!#REF!,"")</f>
        <v/>
      </c>
      <c r="D93" s="5" t="str">
        <f>IF(ISNUMBER('Race 4'!A102),'Race 4'!E102,"")</f>
        <v/>
      </c>
      <c r="E93" s="5" t="str">
        <f>IF(ISNUMBER('Race 4'!A102),'Race 4'!H102,"")</f>
        <v/>
      </c>
      <c r="F93" s="5" t="str">
        <f>IF(ISNUMBER('Race 4'!A102),'Race 4'!F102,"")</f>
        <v/>
      </c>
      <c r="G93" s="11" t="str">
        <f>IF(ISNUMBER('Race 4'!A102),'Race 4'!M102,"")</f>
        <v/>
      </c>
      <c r="H93" s="14" t="str">
        <f>IF(A93="","",IF(E93="Men",VLOOKUP(F93,'Time trial standards'!A$4:B$83,2,FALSE),VLOOKUP(F93,'Time trial standards'!A$4:C$83,3,FALSE)))</f>
        <v/>
      </c>
      <c r="I93" s="11" t="str">
        <f t="shared" si="16"/>
        <v/>
      </c>
      <c r="J93" s="11" t="str">
        <f t="shared" si="17"/>
        <v/>
      </c>
      <c r="K93" s="15" t="str">
        <f t="shared" si="18"/>
        <v/>
      </c>
      <c r="L93" s="5" t="str">
        <f t="shared" si="19"/>
        <v/>
      </c>
    </row>
    <row r="94" spans="1:12" x14ac:dyDescent="0.15">
      <c r="A94" s="6" t="str">
        <f>IF(ISNUMBER('Race 4'!A103),'Race 4'!A103,"")</f>
        <v/>
      </c>
      <c r="B94" s="8" t="str">
        <f>IF(ISNUMBER('Race 4'!A103),'Race 4'!B103,"")</f>
        <v/>
      </c>
      <c r="C94" s="5" t="str">
        <f>IF(ISNUMBER('Race 4'!A103),'Race 4'!#REF!,"")</f>
        <v/>
      </c>
      <c r="D94" s="5" t="str">
        <f>IF(ISNUMBER('Race 4'!A103),'Race 4'!E103,"")</f>
        <v/>
      </c>
      <c r="E94" s="5" t="str">
        <f>IF(ISNUMBER('Race 4'!A103),'Race 4'!H103,"")</f>
        <v/>
      </c>
      <c r="F94" s="5" t="str">
        <f>IF(ISNUMBER('Race 4'!A103),'Race 4'!F103,"")</f>
        <v/>
      </c>
      <c r="G94" s="11" t="str">
        <f>IF(ISNUMBER('Race 4'!A103),'Race 4'!M103,"")</f>
        <v/>
      </c>
      <c r="H94" s="14" t="str">
        <f>IF(A94="","",IF(E94="Men",VLOOKUP(F94,'Time trial standards'!A$4:B$83,2,FALSE),VLOOKUP(F94,'Time trial standards'!A$4:C$83,3,FALSE)))</f>
        <v/>
      </c>
      <c r="I94" s="11" t="str">
        <f t="shared" si="16"/>
        <v/>
      </c>
      <c r="J94" s="11" t="str">
        <f t="shared" si="17"/>
        <v/>
      </c>
      <c r="K94" s="15" t="str">
        <f t="shared" si="18"/>
        <v/>
      </c>
      <c r="L94" s="5" t="str">
        <f t="shared" si="19"/>
        <v/>
      </c>
    </row>
    <row r="95" spans="1:12" x14ac:dyDescent="0.15">
      <c r="A95" s="6" t="str">
        <f>IF(ISNUMBER('Race 4'!A104),'Race 4'!A104,"")</f>
        <v/>
      </c>
      <c r="B95" s="8" t="str">
        <f>IF(ISNUMBER('Race 4'!A104),'Race 4'!B104,"")</f>
        <v/>
      </c>
      <c r="C95" s="5" t="str">
        <f>IF(ISNUMBER('Race 4'!A104),'Race 4'!#REF!,"")</f>
        <v/>
      </c>
      <c r="D95" s="5" t="str">
        <f>IF(ISNUMBER('Race 4'!A104),'Race 4'!E104,"")</f>
        <v/>
      </c>
      <c r="E95" s="5" t="str">
        <f>IF(ISNUMBER('Race 4'!A104),'Race 4'!H104,"")</f>
        <v/>
      </c>
      <c r="F95" s="5" t="str">
        <f>IF(ISNUMBER('Race 4'!A104),'Race 4'!F104,"")</f>
        <v/>
      </c>
      <c r="G95" s="11" t="str">
        <f>IF(ISNUMBER('Race 4'!A104),'Race 4'!M104,"")</f>
        <v/>
      </c>
      <c r="H95" s="14" t="str">
        <f>IF(A95="","",IF(E95="Men",VLOOKUP(F95,'Time trial standards'!A$4:B$83,2,FALSE),VLOOKUP(F95,'Time trial standards'!A$4:C$83,3,FALSE)))</f>
        <v/>
      </c>
      <c r="I95" s="11" t="str">
        <f t="shared" si="16"/>
        <v/>
      </c>
      <c r="J95" s="11" t="str">
        <f t="shared" si="17"/>
        <v/>
      </c>
      <c r="K95" s="15" t="str">
        <f t="shared" si="18"/>
        <v/>
      </c>
      <c r="L95" s="5" t="str">
        <f t="shared" si="19"/>
        <v/>
      </c>
    </row>
    <row r="96" spans="1:12" x14ac:dyDescent="0.15">
      <c r="A96" s="6" t="str">
        <f>IF(ISNUMBER('Race 4'!A105),'Race 4'!A105,"")</f>
        <v/>
      </c>
      <c r="B96" s="8" t="str">
        <f>IF(ISNUMBER('Race 4'!A105),'Race 4'!B105,"")</f>
        <v/>
      </c>
      <c r="C96" s="5" t="str">
        <f>IF(ISNUMBER('Race 4'!A105),'Race 4'!#REF!,"")</f>
        <v/>
      </c>
      <c r="D96" s="5" t="str">
        <f>IF(ISNUMBER('Race 4'!A105),'Race 4'!E105,"")</f>
        <v/>
      </c>
      <c r="E96" s="5" t="str">
        <f>IF(ISNUMBER('Race 4'!A105),'Race 4'!H105,"")</f>
        <v/>
      </c>
      <c r="F96" s="5" t="str">
        <f>IF(ISNUMBER('Race 4'!A105),'Race 4'!F105,"")</f>
        <v/>
      </c>
      <c r="G96" s="11" t="str">
        <f>IF(ISNUMBER('Race 4'!A105),'Race 4'!M105,"")</f>
        <v/>
      </c>
      <c r="H96" s="14" t="str">
        <f>IF(A96="","",IF(E96="Men",VLOOKUP(F96,'Time trial standards'!A$4:B$83,2,FALSE),VLOOKUP(F96,'Time trial standards'!A$4:C$83,3,FALSE)))</f>
        <v/>
      </c>
      <c r="I96" s="11" t="str">
        <f t="shared" si="16"/>
        <v/>
      </c>
      <c r="J96" s="11" t="str">
        <f t="shared" si="17"/>
        <v/>
      </c>
      <c r="K96" s="15" t="str">
        <f t="shared" si="18"/>
        <v/>
      </c>
      <c r="L96" s="5" t="str">
        <f t="shared" si="19"/>
        <v/>
      </c>
    </row>
    <row r="97" spans="1:12" x14ac:dyDescent="0.15">
      <c r="A97" s="6" t="str">
        <f>IF(ISNUMBER('Race 4'!A106),'Race 4'!A106,"")</f>
        <v/>
      </c>
      <c r="B97" s="8" t="str">
        <f>IF(ISNUMBER('Race 4'!A106),'Race 4'!B106,"")</f>
        <v/>
      </c>
      <c r="C97" s="5" t="str">
        <f>IF(ISNUMBER('Race 4'!A106),'Race 4'!#REF!,"")</f>
        <v/>
      </c>
      <c r="D97" s="5" t="str">
        <f>IF(ISNUMBER('Race 4'!A106),'Race 4'!E106,"")</f>
        <v/>
      </c>
      <c r="E97" s="5" t="str">
        <f>IF(ISNUMBER('Race 4'!A106),'Race 4'!H106,"")</f>
        <v/>
      </c>
      <c r="F97" s="5" t="str">
        <f>IF(ISNUMBER('Race 4'!A106),'Race 4'!F106,"")</f>
        <v/>
      </c>
      <c r="G97" s="11" t="str">
        <f>IF(ISNUMBER('Race 4'!A106),'Race 4'!M106,"")</f>
        <v/>
      </c>
      <c r="H97" s="14" t="str">
        <f>IF(A97="","",IF(E97="Men",VLOOKUP(F97,'Time trial standards'!A$4:B$83,2,FALSE),VLOOKUP(F97,'Time trial standards'!A$4:C$83,3,FALSE)))</f>
        <v/>
      </c>
      <c r="I97" s="11" t="str">
        <f t="shared" si="16"/>
        <v/>
      </c>
      <c r="J97" s="11" t="str">
        <f t="shared" si="17"/>
        <v/>
      </c>
      <c r="K97" s="15" t="str">
        <f t="shared" si="18"/>
        <v/>
      </c>
      <c r="L97" s="5" t="str">
        <f t="shared" si="19"/>
        <v/>
      </c>
    </row>
    <row r="98" spans="1:12" x14ac:dyDescent="0.15">
      <c r="A98" s="6" t="str">
        <f>IF(ISNUMBER('Race 4'!A107),'Race 4'!A107,"")</f>
        <v/>
      </c>
      <c r="B98" s="8" t="str">
        <f>IF(ISNUMBER('Race 4'!A107),'Race 4'!B107,"")</f>
        <v/>
      </c>
      <c r="C98" s="5" t="str">
        <f>IF(ISNUMBER('Race 4'!A107),'Race 4'!#REF!,"")</f>
        <v/>
      </c>
      <c r="D98" s="5" t="str">
        <f>IF(ISNUMBER('Race 4'!A107),'Race 4'!E107,"")</f>
        <v/>
      </c>
      <c r="E98" s="5" t="str">
        <f>IF(ISNUMBER('Race 4'!A107),'Race 4'!H107,"")</f>
        <v/>
      </c>
      <c r="F98" s="5" t="str">
        <f>IF(ISNUMBER('Race 4'!A107),'Race 4'!F107,"")</f>
        <v/>
      </c>
      <c r="G98" s="11" t="str">
        <f>IF(ISNUMBER('Race 4'!A107),'Race 4'!M107,"")</f>
        <v/>
      </c>
      <c r="H98" s="14" t="str">
        <f>IF(A98="","",IF(E98="Men",VLOOKUP(F98,'Time trial standards'!A$4:B$83,2,FALSE),VLOOKUP(F98,'Time trial standards'!A$4:C$83,3,FALSE)))</f>
        <v/>
      </c>
      <c r="I98" s="11" t="str">
        <f t="shared" si="16"/>
        <v/>
      </c>
      <c r="J98" s="11" t="str">
        <f t="shared" si="17"/>
        <v/>
      </c>
      <c r="K98" s="15" t="str">
        <f t="shared" si="18"/>
        <v/>
      </c>
      <c r="L98" s="5" t="str">
        <f t="shared" si="19"/>
        <v/>
      </c>
    </row>
    <row r="99" spans="1:12" x14ac:dyDescent="0.15">
      <c r="A99" s="6" t="str">
        <f>IF(ISNUMBER('Race 4'!A108),'Race 4'!A108,"")</f>
        <v/>
      </c>
      <c r="B99" s="8" t="str">
        <f>IF(ISNUMBER('Race 4'!A108),'Race 4'!B108,"")</f>
        <v/>
      </c>
      <c r="C99" s="5" t="str">
        <f>IF(ISNUMBER('Race 4'!A108),'Race 4'!#REF!,"")</f>
        <v/>
      </c>
      <c r="D99" s="5" t="str">
        <f>IF(ISNUMBER('Race 4'!A108),'Race 4'!E108,"")</f>
        <v/>
      </c>
      <c r="E99" s="5" t="str">
        <f>IF(ISNUMBER('Race 4'!A108),'Race 4'!H108,"")</f>
        <v/>
      </c>
      <c r="F99" s="5" t="str">
        <f>IF(ISNUMBER('Race 4'!A108),'Race 4'!F108,"")</f>
        <v/>
      </c>
      <c r="G99" s="11" t="str">
        <f>IF(ISNUMBER('Race 4'!A108),'Race 4'!M108,"")</f>
        <v/>
      </c>
      <c r="H99" s="14" t="str">
        <f>IF(A99="","",IF(E99="Men",VLOOKUP(F99,'Time trial standards'!A$4:B$83,2,FALSE),VLOOKUP(F99,'Time trial standards'!A$4:C$83,3,FALSE)))</f>
        <v/>
      </c>
      <c r="I99" s="11" t="str">
        <f t="shared" si="16"/>
        <v/>
      </c>
      <c r="J99" s="11" t="str">
        <f t="shared" si="17"/>
        <v/>
      </c>
      <c r="K99" s="15" t="str">
        <f t="shared" si="18"/>
        <v/>
      </c>
      <c r="L99" s="5" t="str">
        <f t="shared" si="19"/>
        <v/>
      </c>
    </row>
    <row r="100" spans="1:12" x14ac:dyDescent="0.15">
      <c r="A100" s="6" t="str">
        <f>IF(ISNUMBER('Race 4'!A109),'Race 4'!A109,"")</f>
        <v/>
      </c>
      <c r="B100" s="8" t="str">
        <f>IF(ISNUMBER('Race 4'!A109),'Race 4'!B109,"")</f>
        <v/>
      </c>
      <c r="C100" s="5" t="str">
        <f>IF(ISNUMBER('Race 4'!A109),'Race 4'!#REF!,"")</f>
        <v/>
      </c>
      <c r="D100" s="5" t="str">
        <f>IF(ISNUMBER('Race 4'!A109),'Race 4'!E109,"")</f>
        <v/>
      </c>
      <c r="E100" s="5" t="str">
        <f>IF(ISNUMBER('Race 4'!A109),'Race 4'!H109,"")</f>
        <v/>
      </c>
      <c r="F100" s="5" t="str">
        <f>IF(ISNUMBER('Race 4'!A109),'Race 4'!F109,"")</f>
        <v/>
      </c>
      <c r="G100" s="11" t="str">
        <f>IF(ISNUMBER('Race 4'!A109),'Race 4'!M109,"")</f>
        <v/>
      </c>
      <c r="H100" s="14" t="str">
        <f>IF(A100="","",IF(E100="Men",VLOOKUP(F100,'Time trial standards'!A$4:B$83,2,FALSE),VLOOKUP(F100,'Time trial standards'!A$4:C$83,3,FALSE)))</f>
        <v/>
      </c>
      <c r="I100" s="11" t="str">
        <f t="shared" si="16"/>
        <v/>
      </c>
      <c r="J100" s="11" t="str">
        <f t="shared" si="17"/>
        <v/>
      </c>
      <c r="K100" s="15" t="str">
        <f t="shared" si="18"/>
        <v/>
      </c>
      <c r="L100" s="5" t="str">
        <f t="shared" si="19"/>
        <v/>
      </c>
    </row>
    <row r="101" spans="1:12" x14ac:dyDescent="0.15">
      <c r="A101" s="6" t="str">
        <f>IF(ISNUMBER('Race 4'!A110),'Race 4'!A110,"")</f>
        <v/>
      </c>
      <c r="B101" s="8" t="str">
        <f>IF(ISNUMBER('Race 4'!A110),'Race 4'!B110,"")</f>
        <v/>
      </c>
      <c r="C101" s="5" t="str">
        <f>IF(ISNUMBER('Race 4'!A110),'Race 4'!#REF!,"")</f>
        <v/>
      </c>
      <c r="D101" s="5" t="str">
        <f>IF(ISNUMBER('Race 4'!A110),'Race 4'!E110,"")</f>
        <v/>
      </c>
      <c r="E101" s="5" t="str">
        <f>IF(ISNUMBER('Race 4'!A110),'Race 4'!H110,"")</f>
        <v/>
      </c>
      <c r="F101" s="5" t="str">
        <f>IF(ISNUMBER('Race 4'!A110),'Race 4'!F110,"")</f>
        <v/>
      </c>
      <c r="G101" s="11" t="str">
        <f>IF(ISNUMBER('Race 4'!A110),'Race 4'!M110,"")</f>
        <v/>
      </c>
      <c r="H101" s="14" t="str">
        <f>IF(A101="","",IF(E101="Men",VLOOKUP(F101,'Time trial standards'!A$4:B$83,2,FALSE),VLOOKUP(F101,'Time trial standards'!A$4:C$83,3,FALSE)))</f>
        <v/>
      </c>
      <c r="I101" s="11" t="str">
        <f t="shared" si="16"/>
        <v/>
      </c>
      <c r="J101" s="11" t="str">
        <f t="shared" si="17"/>
        <v/>
      </c>
      <c r="K101" s="15" t="str">
        <f t="shared" si="18"/>
        <v/>
      </c>
      <c r="L101" s="5" t="str">
        <f t="shared" si="19"/>
        <v/>
      </c>
    </row>
    <row r="102" spans="1:12" x14ac:dyDescent="0.15">
      <c r="A102" s="6" t="str">
        <f>IF(ISNUMBER('Race 4'!A111),'Race 4'!A111,"")</f>
        <v/>
      </c>
      <c r="B102" s="8" t="str">
        <f>IF(ISNUMBER('Race 4'!A111),'Race 4'!B111,"")</f>
        <v/>
      </c>
      <c r="C102" s="5" t="str">
        <f>IF(ISNUMBER('Race 4'!A111),'Race 4'!#REF!,"")</f>
        <v/>
      </c>
      <c r="D102" s="5" t="str">
        <f>IF(ISNUMBER('Race 4'!A111),'Race 4'!E111,"")</f>
        <v/>
      </c>
      <c r="E102" s="5" t="str">
        <f>IF(ISNUMBER('Race 4'!A111),'Race 4'!H111,"")</f>
        <v/>
      </c>
      <c r="F102" s="5" t="str">
        <f>IF(ISNUMBER('Race 4'!A111),'Race 4'!F111,"")</f>
        <v/>
      </c>
      <c r="G102" s="11" t="str">
        <f>IF(ISNUMBER('Race 4'!A111),'Race 4'!M111,"")</f>
        <v/>
      </c>
      <c r="H102" s="14" t="str">
        <f>IF(A102="","",IF(E102="Men",VLOOKUP(F102,'Time trial standards'!A$4:B$83,2,FALSE),VLOOKUP(F102,'Time trial standards'!A$4:C$83,3,FALSE)))</f>
        <v/>
      </c>
      <c r="I102" s="11" t="str">
        <f t="shared" si="16"/>
        <v/>
      </c>
      <c r="J102" s="11" t="str">
        <f t="shared" si="17"/>
        <v/>
      </c>
      <c r="K102" s="15" t="str">
        <f t="shared" si="18"/>
        <v/>
      </c>
      <c r="L102" s="5" t="str">
        <f t="shared" si="19"/>
        <v/>
      </c>
    </row>
    <row r="103" spans="1:12" x14ac:dyDescent="0.15">
      <c r="A103" s="6" t="str">
        <f>IF(ISNUMBER('Race 4'!A112),'Race 4'!A112,"")</f>
        <v/>
      </c>
      <c r="B103" s="8" t="str">
        <f>IF(ISNUMBER('Race 4'!A112),'Race 4'!B112,"")</f>
        <v/>
      </c>
      <c r="C103" s="5" t="str">
        <f>IF(ISNUMBER('Race 4'!A112),'Race 4'!#REF!,"")</f>
        <v/>
      </c>
      <c r="D103" s="5" t="str">
        <f>IF(ISNUMBER('Race 4'!A112),'Race 4'!E112,"")</f>
        <v/>
      </c>
      <c r="E103" s="5" t="str">
        <f>IF(ISNUMBER('Race 4'!A112),'Race 4'!H112,"")</f>
        <v/>
      </c>
      <c r="F103" s="5" t="str">
        <f>IF(ISNUMBER('Race 4'!A112),'Race 4'!F112,"")</f>
        <v/>
      </c>
      <c r="G103" s="11" t="str">
        <f>IF(ISNUMBER('Race 4'!A112),'Race 4'!M112,"")</f>
        <v/>
      </c>
      <c r="H103" s="14" t="str">
        <f>IF(A103="","",IF(E103="Men",VLOOKUP(F103,'Time trial standards'!A$4:B$83,2,FALSE),VLOOKUP(F103,'Time trial standards'!A$4:C$83,3,FALSE)))</f>
        <v/>
      </c>
      <c r="I103" s="11" t="str">
        <f t="shared" si="16"/>
        <v/>
      </c>
      <c r="J103" s="11" t="str">
        <f t="shared" si="17"/>
        <v/>
      </c>
      <c r="K103" s="15" t="str">
        <f t="shared" si="18"/>
        <v/>
      </c>
      <c r="L103" s="5" t="str">
        <f t="shared" si="19"/>
        <v/>
      </c>
    </row>
    <row r="104" spans="1:12" x14ac:dyDescent="0.15">
      <c r="A104" s="6" t="str">
        <f>IF(ISNUMBER('Race 4'!A113),'Race 4'!A113,"")</f>
        <v/>
      </c>
      <c r="B104" s="8" t="str">
        <f>IF(ISNUMBER('Race 4'!A113),'Race 4'!B113,"")</f>
        <v/>
      </c>
      <c r="C104" s="5" t="str">
        <f>IF(ISNUMBER('Race 4'!A113),'Race 4'!#REF!,"")</f>
        <v/>
      </c>
      <c r="D104" s="5" t="str">
        <f>IF(ISNUMBER('Race 4'!A113),'Race 4'!E113,"")</f>
        <v/>
      </c>
      <c r="E104" s="5" t="str">
        <f>IF(ISNUMBER('Race 4'!A113),'Race 4'!H113,"")</f>
        <v/>
      </c>
      <c r="F104" s="5" t="str">
        <f>IF(ISNUMBER('Race 4'!A113),'Race 4'!F113,"")</f>
        <v/>
      </c>
      <c r="G104" s="11" t="str">
        <f>IF(ISNUMBER('Race 4'!A113),'Race 4'!M113,"")</f>
        <v/>
      </c>
      <c r="H104" s="14" t="str">
        <f>IF(A104="","",IF(E104="Men",VLOOKUP(F104,'Time trial standards'!A$4:B$83,2,FALSE),VLOOKUP(F104,'Time trial standards'!A$4:C$83,3,FALSE)))</f>
        <v/>
      </c>
      <c r="I104" s="11" t="str">
        <f t="shared" si="16"/>
        <v/>
      </c>
      <c r="J104" s="11" t="str">
        <f t="shared" si="17"/>
        <v/>
      </c>
      <c r="K104" s="15" t="str">
        <f t="shared" si="18"/>
        <v/>
      </c>
      <c r="L104" s="5" t="str">
        <f t="shared" si="19"/>
        <v/>
      </c>
    </row>
    <row r="105" spans="1:12" x14ac:dyDescent="0.15">
      <c r="A105" s="6" t="str">
        <f>IF(ISNUMBER('Race 4'!A114),'Race 4'!A114,"")</f>
        <v/>
      </c>
      <c r="B105" s="8" t="str">
        <f>IF(ISNUMBER('Race 4'!A114),'Race 4'!B114,"")</f>
        <v/>
      </c>
      <c r="C105" s="5" t="str">
        <f>IF(ISNUMBER('Race 4'!A114),'Race 4'!#REF!,"")</f>
        <v/>
      </c>
      <c r="D105" s="5" t="str">
        <f>IF(ISNUMBER('Race 4'!A114),'Race 4'!E114,"")</f>
        <v/>
      </c>
      <c r="E105" s="5" t="str">
        <f>IF(ISNUMBER('Race 4'!A114),'Race 4'!H114,"")</f>
        <v/>
      </c>
      <c r="F105" s="5" t="str">
        <f>IF(ISNUMBER('Race 4'!A114),'Race 4'!F114,"")</f>
        <v/>
      </c>
      <c r="G105" s="11" t="str">
        <f>IF(ISNUMBER('Race 4'!A114),'Race 4'!M114,"")</f>
        <v/>
      </c>
      <c r="H105" s="14" t="str">
        <f>IF(A105="","",IF(E105="Men",VLOOKUP(F105,'Time trial standards'!A$4:B$83,2,FALSE),VLOOKUP(F105,'Time trial standards'!A$4:C$83,3,FALSE)))</f>
        <v/>
      </c>
      <c r="I105" s="11" t="str">
        <f t="shared" si="16"/>
        <v/>
      </c>
      <c r="J105" s="11" t="str">
        <f t="shared" si="17"/>
        <v/>
      </c>
      <c r="K105" s="15" t="str">
        <f t="shared" si="18"/>
        <v/>
      </c>
      <c r="L105" s="5" t="str">
        <f t="shared" si="19"/>
        <v/>
      </c>
    </row>
    <row r="106" spans="1:12" x14ac:dyDescent="0.15">
      <c r="A106" s="6" t="str">
        <f>IF(ISNUMBER('Race 4'!A115),'Race 4'!A115,"")</f>
        <v/>
      </c>
      <c r="B106" s="8" t="str">
        <f>IF(ISNUMBER('Race 4'!A115),'Race 4'!B115,"")</f>
        <v/>
      </c>
      <c r="C106" s="5" t="str">
        <f>IF(ISNUMBER('Race 4'!A115),'Race 4'!#REF!,"")</f>
        <v/>
      </c>
      <c r="D106" s="5" t="str">
        <f>IF(ISNUMBER('Race 4'!A115),'Race 4'!E115,"")</f>
        <v/>
      </c>
      <c r="E106" s="5" t="str">
        <f>IF(ISNUMBER('Race 4'!A115),'Race 4'!H115,"")</f>
        <v/>
      </c>
      <c r="F106" s="5" t="str">
        <f>IF(ISNUMBER('Race 4'!A115),'Race 4'!F115,"")</f>
        <v/>
      </c>
      <c r="G106" s="11" t="str">
        <f>IF(ISNUMBER('Race 4'!A115),'Race 4'!M115,"")</f>
        <v/>
      </c>
      <c r="H106" s="14" t="str">
        <f>IF(A106="","",IF(E106="Men",VLOOKUP(F106,'Time trial standards'!A$4:B$83,2,FALSE),VLOOKUP(F106,'Time trial standards'!A$4:C$83,3,FALSE)))</f>
        <v/>
      </c>
      <c r="I106" s="11" t="str">
        <f t="shared" si="16"/>
        <v/>
      </c>
      <c r="J106" s="11" t="str">
        <f t="shared" si="17"/>
        <v/>
      </c>
      <c r="K106" s="15" t="str">
        <f t="shared" si="18"/>
        <v/>
      </c>
      <c r="L106" s="5" t="str">
        <f t="shared" si="19"/>
        <v/>
      </c>
    </row>
    <row r="107" spans="1:12" x14ac:dyDescent="0.15">
      <c r="A107" s="6" t="str">
        <f>IF(ISNUMBER('Race 4'!A116),'Race 4'!A116,"")</f>
        <v/>
      </c>
      <c r="B107" s="8" t="str">
        <f>IF(ISNUMBER('Race 4'!A116),'Race 4'!B116,"")</f>
        <v/>
      </c>
      <c r="C107" s="5" t="str">
        <f>IF(ISNUMBER('Race 4'!A116),'Race 4'!#REF!,"")</f>
        <v/>
      </c>
      <c r="D107" s="5" t="str">
        <f>IF(ISNUMBER('Race 4'!A116),'Race 4'!E116,"")</f>
        <v/>
      </c>
      <c r="E107" s="5" t="str">
        <f>IF(ISNUMBER('Race 4'!A116),'Race 4'!H116,"")</f>
        <v/>
      </c>
      <c r="F107" s="5" t="str">
        <f>IF(ISNUMBER('Race 4'!A116),'Race 4'!F116,"")</f>
        <v/>
      </c>
      <c r="G107" s="11" t="str">
        <f>IF(ISNUMBER('Race 4'!A116),'Race 4'!M116,"")</f>
        <v/>
      </c>
      <c r="H107" s="14" t="str">
        <f>IF(A107="","",IF(E107="Men",VLOOKUP(F107,'Time trial standards'!A$4:B$83,2,FALSE),VLOOKUP(F107,'Time trial standards'!A$4:C$83,3,FALSE)))</f>
        <v/>
      </c>
      <c r="I107" s="11" t="str">
        <f t="shared" si="16"/>
        <v/>
      </c>
      <c r="J107" s="11" t="str">
        <f t="shared" si="17"/>
        <v/>
      </c>
      <c r="K107" s="15" t="str">
        <f t="shared" si="18"/>
        <v/>
      </c>
      <c r="L107" s="5" t="str">
        <f t="shared" si="19"/>
        <v/>
      </c>
    </row>
    <row r="108" spans="1:12" x14ac:dyDescent="0.15">
      <c r="A108" s="6" t="str">
        <f>IF(ISNUMBER('Race 4'!A117),'Race 4'!A117,"")</f>
        <v/>
      </c>
      <c r="B108" s="8" t="str">
        <f>IF(ISNUMBER('Race 4'!A117),'Race 4'!B117,"")</f>
        <v/>
      </c>
      <c r="C108" s="5" t="str">
        <f>IF(ISNUMBER('Race 4'!A117),'Race 4'!#REF!,"")</f>
        <v/>
      </c>
      <c r="D108" s="5" t="str">
        <f>IF(ISNUMBER('Race 4'!A117),'Race 4'!E117,"")</f>
        <v/>
      </c>
      <c r="E108" s="5" t="str">
        <f>IF(ISNUMBER('Race 4'!A117),'Race 4'!H117,"")</f>
        <v/>
      </c>
      <c r="F108" s="5" t="str">
        <f>IF(ISNUMBER('Race 4'!A117),'Race 4'!F117,"")</f>
        <v/>
      </c>
      <c r="G108" s="11" t="str">
        <f>IF(ISNUMBER('Race 4'!A117),'Race 4'!M117,"")</f>
        <v/>
      </c>
      <c r="H108" s="14" t="str">
        <f>IF(A108="","",IF(E108="Men",VLOOKUP(F108,'Time trial standards'!A$4:B$83,2,FALSE),VLOOKUP(F108,'Time trial standards'!A$4:C$83,3,FALSE)))</f>
        <v/>
      </c>
      <c r="I108" s="11" t="str">
        <f t="shared" si="16"/>
        <v/>
      </c>
      <c r="J108" s="11" t="str">
        <f t="shared" si="17"/>
        <v/>
      </c>
      <c r="K108" s="15" t="str">
        <f t="shared" si="18"/>
        <v/>
      </c>
      <c r="L108" s="5" t="str">
        <f t="shared" si="19"/>
        <v/>
      </c>
    </row>
    <row r="109" spans="1:12" x14ac:dyDescent="0.15">
      <c r="A109" s="6" t="str">
        <f>IF(ISNUMBER('Race 4'!A118),'Race 4'!A118,"")</f>
        <v/>
      </c>
      <c r="B109" s="8" t="str">
        <f>IF(ISNUMBER('Race 4'!A118),'Race 4'!B118,"")</f>
        <v/>
      </c>
      <c r="C109" s="5" t="str">
        <f>IF(ISNUMBER('Race 4'!A118),'Race 4'!#REF!,"")</f>
        <v/>
      </c>
      <c r="D109" s="5" t="str">
        <f>IF(ISNUMBER('Race 4'!A118),'Race 4'!E118,"")</f>
        <v/>
      </c>
      <c r="E109" s="5" t="str">
        <f>IF(ISNUMBER('Race 4'!A118),'Race 4'!H118,"")</f>
        <v/>
      </c>
      <c r="F109" s="5" t="str">
        <f>IF(ISNUMBER('Race 4'!A118),'Race 4'!F118,"")</f>
        <v/>
      </c>
      <c r="G109" s="11" t="str">
        <f>IF(ISNUMBER('Race 4'!A118),'Race 4'!M118,"")</f>
        <v/>
      </c>
      <c r="H109" s="14" t="str">
        <f>IF(A109="","",IF(E109="Men",VLOOKUP(F109,'Time trial standards'!A$4:B$83,2,FALSE),VLOOKUP(F109,'Time trial standards'!A$4:C$83,3,FALSE)))</f>
        <v/>
      </c>
      <c r="I109" s="11" t="str">
        <f t="shared" si="16"/>
        <v/>
      </c>
      <c r="J109" s="11" t="str">
        <f t="shared" si="17"/>
        <v/>
      </c>
      <c r="K109" s="15" t="str">
        <f t="shared" si="18"/>
        <v/>
      </c>
      <c r="L109" s="5" t="str">
        <f t="shared" si="19"/>
        <v/>
      </c>
    </row>
    <row r="110" spans="1:12" x14ac:dyDescent="0.15">
      <c r="A110" s="6" t="str">
        <f>IF(ISNUMBER('Race 4'!A119),'Race 4'!A119,"")</f>
        <v/>
      </c>
      <c r="B110" s="8" t="str">
        <f>IF(ISNUMBER('Race 4'!A119),'Race 4'!B119,"")</f>
        <v/>
      </c>
      <c r="C110" s="5" t="str">
        <f>IF(ISNUMBER('Race 4'!A119),'Race 4'!#REF!,"")</f>
        <v/>
      </c>
      <c r="D110" s="5" t="str">
        <f>IF(ISNUMBER('Race 4'!A119),'Race 4'!E119,"")</f>
        <v/>
      </c>
      <c r="E110" s="5" t="str">
        <f>IF(ISNUMBER('Race 4'!A119),'Race 4'!H119,"")</f>
        <v/>
      </c>
      <c r="F110" s="5" t="str">
        <f>IF(ISNUMBER('Race 4'!A119),'Race 4'!F119,"")</f>
        <v/>
      </c>
      <c r="G110" s="11" t="str">
        <f>IF(ISNUMBER('Race 4'!A119),'Race 4'!M119,"")</f>
        <v/>
      </c>
      <c r="H110" s="14" t="str">
        <f>IF(A110="","",IF(E110="Men",VLOOKUP(F110,'Time trial standards'!A$4:B$83,2,FALSE),VLOOKUP(F110,'Time trial standards'!A$4:C$83,3,FALSE)))</f>
        <v/>
      </c>
      <c r="I110" s="11" t="str">
        <f t="shared" si="16"/>
        <v/>
      </c>
      <c r="J110" s="11" t="str">
        <f t="shared" si="17"/>
        <v/>
      </c>
      <c r="K110" s="15" t="str">
        <f t="shared" si="18"/>
        <v/>
      </c>
      <c r="L110" s="5" t="str">
        <f t="shared" si="19"/>
        <v/>
      </c>
    </row>
    <row r="111" spans="1:12" x14ac:dyDescent="0.15">
      <c r="A111" s="6" t="str">
        <f>IF(ISNUMBER('Race 4'!A120),'Race 4'!A120,"")</f>
        <v/>
      </c>
      <c r="B111" s="8" t="str">
        <f>IF(ISNUMBER('Race 4'!A120),'Race 4'!B120,"")</f>
        <v/>
      </c>
      <c r="C111" s="5" t="str">
        <f>IF(ISNUMBER('Race 4'!A120),'Race 4'!#REF!,"")</f>
        <v/>
      </c>
      <c r="D111" s="5" t="str">
        <f>IF(ISNUMBER('Race 4'!A120),'Race 4'!E120,"")</f>
        <v/>
      </c>
      <c r="E111" s="5" t="str">
        <f>IF(ISNUMBER('Race 4'!A120),'Race 4'!H120,"")</f>
        <v/>
      </c>
      <c r="F111" s="5" t="str">
        <f>IF(ISNUMBER('Race 4'!A120),'Race 4'!F120,"")</f>
        <v/>
      </c>
      <c r="G111" s="11" t="str">
        <f>IF(ISNUMBER('Race 4'!A120),'Race 4'!M120,"")</f>
        <v/>
      </c>
      <c r="H111" s="14" t="str">
        <f>IF(A111="","",IF(E111="Men",VLOOKUP(F111,'Time trial standards'!A$4:B$83,2,FALSE),VLOOKUP(F111,'Time trial standards'!A$4:C$83,3,FALSE)))</f>
        <v/>
      </c>
      <c r="I111" s="11" t="str">
        <f t="shared" si="16"/>
        <v/>
      </c>
      <c r="J111" s="11" t="str">
        <f t="shared" si="17"/>
        <v/>
      </c>
      <c r="K111" s="15" t="str">
        <f t="shared" si="18"/>
        <v/>
      </c>
      <c r="L111" s="5" t="str">
        <f t="shared" si="19"/>
        <v/>
      </c>
    </row>
    <row r="112" spans="1:12" x14ac:dyDescent="0.15">
      <c r="A112" s="6" t="str">
        <f>IF(ISNUMBER('Race 4'!A121),'Race 4'!A121,"")</f>
        <v/>
      </c>
      <c r="B112" s="8" t="str">
        <f>IF(ISNUMBER('Race 4'!A121),'Race 4'!B121,"")</f>
        <v/>
      </c>
      <c r="C112" s="5" t="str">
        <f>IF(ISNUMBER('Race 4'!A121),'Race 4'!#REF!,"")</f>
        <v/>
      </c>
      <c r="D112" s="5" t="str">
        <f>IF(ISNUMBER('Race 4'!A121),'Race 4'!E121,"")</f>
        <v/>
      </c>
      <c r="E112" s="5" t="str">
        <f>IF(ISNUMBER('Race 4'!A121),'Race 4'!H121,"")</f>
        <v/>
      </c>
      <c r="F112" s="5" t="str">
        <f>IF(ISNUMBER('Race 4'!A121),'Race 4'!F121,"")</f>
        <v/>
      </c>
      <c r="G112" s="11" t="str">
        <f>IF(ISNUMBER('Race 4'!A121),'Race 4'!M121,"")</f>
        <v/>
      </c>
      <c r="H112" s="14" t="str">
        <f>IF(A112="","",IF(E112="Men",VLOOKUP(F112,'Time trial standards'!A$4:B$83,2,FALSE),VLOOKUP(F112,'Time trial standards'!A$4:C$83,3,FALSE)))</f>
        <v/>
      </c>
      <c r="I112" s="11" t="str">
        <f t="shared" si="16"/>
        <v/>
      </c>
      <c r="J112" s="11" t="str">
        <f t="shared" si="17"/>
        <v/>
      </c>
      <c r="K112" s="15" t="str">
        <f t="shared" si="18"/>
        <v/>
      </c>
      <c r="L112" s="5" t="str">
        <f t="shared" si="19"/>
        <v/>
      </c>
    </row>
    <row r="113" spans="1:12" x14ac:dyDescent="0.15">
      <c r="A113" s="6" t="str">
        <f>IF(ISNUMBER('Race 4'!A122),'Race 4'!A122,"")</f>
        <v/>
      </c>
      <c r="B113" s="8" t="str">
        <f>IF(ISNUMBER('Race 4'!A122),'Race 4'!B122,"")</f>
        <v/>
      </c>
      <c r="C113" s="5" t="str">
        <f>IF(ISNUMBER('Race 4'!A122),'Race 4'!#REF!,"")</f>
        <v/>
      </c>
      <c r="D113" s="5" t="str">
        <f>IF(ISNUMBER('Race 4'!A122),'Race 4'!E122,"")</f>
        <v/>
      </c>
      <c r="E113" s="5" t="str">
        <f>IF(ISNUMBER('Race 4'!A122),'Race 4'!H122,"")</f>
        <v/>
      </c>
      <c r="F113" s="5" t="str">
        <f>IF(ISNUMBER('Race 4'!A122),'Race 4'!F122,"")</f>
        <v/>
      </c>
      <c r="G113" s="11" t="str">
        <f>IF(ISNUMBER('Race 4'!A122),'Race 4'!M122,"")</f>
        <v/>
      </c>
      <c r="H113" s="14" t="str">
        <f>IF(A113="","",IF(E113="Men",VLOOKUP(F113,'Time trial standards'!A$4:B$83,2,FALSE),VLOOKUP(F113,'Time trial standards'!A$4:C$83,3,FALSE)))</f>
        <v/>
      </c>
      <c r="I113" s="11" t="str">
        <f t="shared" si="16"/>
        <v/>
      </c>
      <c r="J113" s="11" t="str">
        <f t="shared" si="17"/>
        <v/>
      </c>
      <c r="K113" s="15" t="str">
        <f t="shared" si="18"/>
        <v/>
      </c>
      <c r="L113" s="5" t="str">
        <f t="shared" si="19"/>
        <v/>
      </c>
    </row>
    <row r="114" spans="1:12" x14ac:dyDescent="0.15">
      <c r="A114" s="6" t="str">
        <f>IF(ISNUMBER('Race 4'!A123),'Race 4'!A123,"")</f>
        <v/>
      </c>
      <c r="B114" s="8" t="str">
        <f>IF(ISNUMBER('Race 4'!A123),'Race 4'!B123,"")</f>
        <v/>
      </c>
      <c r="C114" s="5" t="str">
        <f>IF(ISNUMBER('Race 4'!A123),'Race 4'!#REF!,"")</f>
        <v/>
      </c>
      <c r="D114" s="5" t="str">
        <f>IF(ISNUMBER('Race 4'!A123),'Race 4'!E123,"")</f>
        <v/>
      </c>
      <c r="E114" s="5" t="str">
        <f>IF(ISNUMBER('Race 4'!A123),'Race 4'!H123,"")</f>
        <v/>
      </c>
      <c r="F114" s="5" t="str">
        <f>IF(ISNUMBER('Race 4'!A123),'Race 4'!F123,"")</f>
        <v/>
      </c>
      <c r="G114" s="11" t="str">
        <f>IF(ISNUMBER('Race 4'!A123),'Race 4'!M123,"")</f>
        <v/>
      </c>
      <c r="H114" s="14" t="str">
        <f>IF(A114="","",IF(E114="Men",VLOOKUP(F114,'Time trial standards'!A$4:B$83,2,FALSE),VLOOKUP(F114,'Time trial standards'!A$4:C$83,3,FALSE)))</f>
        <v/>
      </c>
      <c r="I114" s="11" t="str">
        <f t="shared" si="16"/>
        <v/>
      </c>
      <c r="J114" s="11" t="str">
        <f t="shared" si="17"/>
        <v/>
      </c>
      <c r="K114" s="15" t="str">
        <f t="shared" si="18"/>
        <v/>
      </c>
      <c r="L114" s="5" t="str">
        <f t="shared" si="19"/>
        <v/>
      </c>
    </row>
    <row r="115" spans="1:12" x14ac:dyDescent="0.15">
      <c r="A115" s="6" t="str">
        <f>IF(ISNUMBER('Race 4'!A124),'Race 4'!A124,"")</f>
        <v/>
      </c>
      <c r="B115" s="8" t="str">
        <f>IF(ISNUMBER('Race 4'!A124),'Race 4'!B124,"")</f>
        <v/>
      </c>
      <c r="C115" s="5" t="str">
        <f>IF(ISNUMBER('Race 4'!A124),'Race 4'!#REF!,"")</f>
        <v/>
      </c>
      <c r="D115" s="5" t="str">
        <f>IF(ISNUMBER('Race 4'!A124),'Race 4'!E124,"")</f>
        <v/>
      </c>
      <c r="E115" s="5" t="str">
        <f>IF(ISNUMBER('Race 4'!A124),'Race 4'!H124,"")</f>
        <v/>
      </c>
      <c r="F115" s="5" t="str">
        <f>IF(ISNUMBER('Race 4'!A124),'Race 4'!F124,"")</f>
        <v/>
      </c>
      <c r="G115" s="11" t="str">
        <f>IF(ISNUMBER('Race 4'!A124),'Race 4'!M124,"")</f>
        <v/>
      </c>
      <c r="H115" s="14" t="str">
        <f>IF(A115="","",IF(E115="Men",VLOOKUP(F115,'Time trial standards'!A$4:B$83,2,FALSE),VLOOKUP(F115,'Time trial standards'!A$4:C$83,3,FALSE)))</f>
        <v/>
      </c>
      <c r="I115" s="11" t="str">
        <f t="shared" si="16"/>
        <v/>
      </c>
      <c r="J115" s="11" t="str">
        <f t="shared" si="17"/>
        <v/>
      </c>
      <c r="K115" s="15" t="str">
        <f t="shared" si="18"/>
        <v/>
      </c>
      <c r="L115" s="5" t="str">
        <f t="shared" si="19"/>
        <v/>
      </c>
    </row>
    <row r="116" spans="1:12" x14ac:dyDescent="0.15">
      <c r="A116" s="6" t="str">
        <f>IF(ISNUMBER('Race 4'!A125),'Race 4'!A125,"")</f>
        <v/>
      </c>
      <c r="B116" s="8" t="str">
        <f>IF(ISNUMBER('Race 4'!A125),'Race 4'!B125,"")</f>
        <v/>
      </c>
      <c r="C116" s="5" t="str">
        <f>IF(ISNUMBER('Race 4'!A125),'Race 4'!#REF!,"")</f>
        <v/>
      </c>
      <c r="D116" s="5" t="str">
        <f>IF(ISNUMBER('Race 4'!A125),'Race 4'!E125,"")</f>
        <v/>
      </c>
      <c r="E116" s="5" t="str">
        <f>IF(ISNUMBER('Race 4'!A125),'Race 4'!H125,"")</f>
        <v/>
      </c>
      <c r="F116" s="5" t="str">
        <f>IF(ISNUMBER('Race 4'!A125),'Race 4'!F125,"")</f>
        <v/>
      </c>
      <c r="G116" s="11" t="str">
        <f>IF(ISNUMBER('Race 4'!A125),'Race 4'!M125,"")</f>
        <v/>
      </c>
      <c r="H116" s="14" t="str">
        <f>IF(A116="","",IF(E116="Men",VLOOKUP(F116,'Time trial standards'!A$4:B$83,2,FALSE),VLOOKUP(F116,'Time trial standards'!A$4:C$83,3,FALSE)))</f>
        <v/>
      </c>
      <c r="I116" s="11" t="str">
        <f t="shared" si="16"/>
        <v/>
      </c>
      <c r="J116" s="11" t="str">
        <f t="shared" si="17"/>
        <v/>
      </c>
      <c r="K116" s="15" t="str">
        <f t="shared" si="18"/>
        <v/>
      </c>
      <c r="L116" s="5" t="str">
        <f t="shared" si="19"/>
        <v/>
      </c>
    </row>
    <row r="117" spans="1:12" x14ac:dyDescent="0.15">
      <c r="A117" s="6" t="str">
        <f>IF(ISNUMBER('Race 4'!A126),'Race 4'!A126,"")</f>
        <v/>
      </c>
      <c r="B117" s="8" t="str">
        <f>IF(ISNUMBER('Race 4'!A126),'Race 4'!B126,"")</f>
        <v/>
      </c>
      <c r="C117" s="5" t="str">
        <f>IF(ISNUMBER('Race 4'!A126),'Race 4'!#REF!,"")</f>
        <v/>
      </c>
      <c r="D117" s="5" t="str">
        <f>IF(ISNUMBER('Race 4'!A126),'Race 4'!E126,"")</f>
        <v/>
      </c>
      <c r="E117" s="5" t="str">
        <f>IF(ISNUMBER('Race 4'!A126),'Race 4'!H126,"")</f>
        <v/>
      </c>
      <c r="F117" s="5" t="str">
        <f>IF(ISNUMBER('Race 4'!A126),'Race 4'!F126,"")</f>
        <v/>
      </c>
      <c r="G117" s="11" t="str">
        <f>IF(ISNUMBER('Race 4'!A126),'Race 4'!M126,"")</f>
        <v/>
      </c>
      <c r="H117" s="14" t="str">
        <f>IF(A117="","",IF(E117="Men",VLOOKUP(F117,'Time trial standards'!A$4:B$83,2,FALSE),VLOOKUP(F117,'Time trial standards'!A$4:C$83,3,FALSE)))</f>
        <v/>
      </c>
      <c r="I117" s="11" t="str">
        <f t="shared" si="16"/>
        <v/>
      </c>
      <c r="J117" s="11" t="str">
        <f t="shared" si="17"/>
        <v/>
      </c>
      <c r="K117" s="15" t="str">
        <f t="shared" si="18"/>
        <v/>
      </c>
      <c r="L117" s="5" t="str">
        <f t="shared" si="19"/>
        <v/>
      </c>
    </row>
    <row r="118" spans="1:12" x14ac:dyDescent="0.15">
      <c r="A118" s="6" t="str">
        <f>IF(ISNUMBER('Race 4'!A127),'Race 4'!A127,"")</f>
        <v/>
      </c>
      <c r="B118" s="8" t="str">
        <f>IF(ISNUMBER('Race 4'!A127),'Race 4'!B127,"")</f>
        <v/>
      </c>
      <c r="C118" s="5" t="str">
        <f>IF(ISNUMBER('Race 4'!A127),'Race 4'!#REF!,"")</f>
        <v/>
      </c>
      <c r="D118" s="5" t="str">
        <f>IF(ISNUMBER('Race 4'!A127),'Race 4'!E127,"")</f>
        <v/>
      </c>
      <c r="E118" s="5" t="str">
        <f>IF(ISNUMBER('Race 4'!A127),'Race 4'!H127,"")</f>
        <v/>
      </c>
      <c r="F118" s="5" t="str">
        <f>IF(ISNUMBER('Race 4'!A127),'Race 4'!F127,"")</f>
        <v/>
      </c>
      <c r="G118" s="11" t="str">
        <f>IF(ISNUMBER('Race 4'!A127),'Race 4'!M127,"")</f>
        <v/>
      </c>
      <c r="H118" s="14" t="str">
        <f>IF(A118="","",IF(E118="Men",VLOOKUP(F118,'Time trial standards'!A$4:B$83,2,FALSE),VLOOKUP(F118,'Time trial standards'!A$4:C$83,3,FALSE)))</f>
        <v/>
      </c>
      <c r="I118" s="11" t="str">
        <f t="shared" ref="I118:I149" si="20">IF(G118="","",IF(G118-H118&gt;0,G118-H118,""))</f>
        <v/>
      </c>
      <c r="J118" s="11" t="str">
        <f t="shared" ref="J118:J152" si="21">IF(G118="","",IF(G118-H118&gt;0,"",H118-G118))</f>
        <v/>
      </c>
      <c r="K118" s="15" t="str">
        <f t="shared" ref="K118:K149" si="22">IF(OR(G118="",G118=Y$1),"",IF(I118="",-J118/G118*100,I118/G118*100))</f>
        <v/>
      </c>
      <c r="L118" s="5" t="str">
        <f t="shared" ref="L118:L149" si="23">IF(K118="","",RANK(K118,K$2:K$98,1))</f>
        <v/>
      </c>
    </row>
    <row r="119" spans="1:12" x14ac:dyDescent="0.15">
      <c r="A119" s="6" t="str">
        <f>IF(ISNUMBER('Race 4'!A128),'Race 4'!A128,"")</f>
        <v/>
      </c>
      <c r="B119" s="8" t="str">
        <f>IF(ISNUMBER('Race 4'!A128),'Race 4'!B128,"")</f>
        <v/>
      </c>
      <c r="C119" s="5" t="str">
        <f>IF(ISNUMBER('Race 4'!A128),'Race 4'!#REF!,"")</f>
        <v/>
      </c>
      <c r="D119" s="5" t="str">
        <f>IF(ISNUMBER('Race 4'!A128),'Race 4'!E128,"")</f>
        <v/>
      </c>
      <c r="E119" s="5" t="str">
        <f>IF(ISNUMBER('Race 4'!A128),'Race 4'!H128,"")</f>
        <v/>
      </c>
      <c r="F119" s="5" t="str">
        <f>IF(ISNUMBER('Race 4'!A128),'Race 4'!F128,"")</f>
        <v/>
      </c>
      <c r="G119" s="11" t="str">
        <f>IF(ISNUMBER('Race 4'!A128),'Race 4'!M128,"")</f>
        <v/>
      </c>
      <c r="H119" s="14" t="str">
        <f>IF(A119="","",IF(E119="Men",VLOOKUP(F119,'Time trial standards'!A$4:B$83,2,FALSE),VLOOKUP(F119,'Time trial standards'!A$4:C$83,3,FALSE)))</f>
        <v/>
      </c>
      <c r="I119" s="11" t="str">
        <f t="shared" si="20"/>
        <v/>
      </c>
      <c r="J119" s="11" t="str">
        <f t="shared" si="21"/>
        <v/>
      </c>
      <c r="K119" s="15" t="str">
        <f t="shared" si="22"/>
        <v/>
      </c>
      <c r="L119" s="5" t="str">
        <f t="shared" si="23"/>
        <v/>
      </c>
    </row>
    <row r="120" spans="1:12" x14ac:dyDescent="0.15">
      <c r="A120" s="6" t="str">
        <f>IF(ISNUMBER('Race 4'!A129),'Race 4'!A129,"")</f>
        <v/>
      </c>
      <c r="B120" s="8" t="str">
        <f>IF(ISNUMBER('Race 4'!A129),'Race 4'!B129,"")</f>
        <v/>
      </c>
      <c r="C120" s="5" t="str">
        <f>IF(ISNUMBER('Race 4'!A129),'Race 4'!#REF!,"")</f>
        <v/>
      </c>
      <c r="D120" s="5" t="str">
        <f>IF(ISNUMBER('Race 4'!A129),'Race 4'!E129,"")</f>
        <v/>
      </c>
      <c r="E120" s="5" t="str">
        <f>IF(ISNUMBER('Race 4'!A129),'Race 4'!H129,"")</f>
        <v/>
      </c>
      <c r="F120" s="5" t="str">
        <f>IF(ISNUMBER('Race 4'!A129),'Race 4'!F129,"")</f>
        <v/>
      </c>
      <c r="G120" s="11" t="str">
        <f>IF(ISNUMBER('Race 4'!A129),'Race 4'!M129,"")</f>
        <v/>
      </c>
      <c r="H120" s="14" t="str">
        <f>IF(A120="","",IF(E120="Men",VLOOKUP(F120,'Time trial standards'!A$4:B$83,2,FALSE),VLOOKUP(F120,'Time trial standards'!A$4:C$83,3,FALSE)))</f>
        <v/>
      </c>
      <c r="I120" s="11" t="str">
        <f t="shared" si="20"/>
        <v/>
      </c>
      <c r="J120" s="11" t="str">
        <f t="shared" si="21"/>
        <v/>
      </c>
      <c r="K120" s="15" t="str">
        <f t="shared" si="22"/>
        <v/>
      </c>
      <c r="L120" s="5" t="str">
        <f t="shared" si="23"/>
        <v/>
      </c>
    </row>
    <row r="121" spans="1:12" x14ac:dyDescent="0.15">
      <c r="A121" s="6" t="str">
        <f>IF(ISNUMBER('Race 4'!A130),'Race 4'!A130,"")</f>
        <v/>
      </c>
      <c r="B121" s="8" t="str">
        <f>IF(ISNUMBER('Race 4'!A130),'Race 4'!B130,"")</f>
        <v/>
      </c>
      <c r="C121" s="5" t="str">
        <f>IF(ISNUMBER('Race 4'!A130),'Race 4'!#REF!,"")</f>
        <v/>
      </c>
      <c r="D121" s="5" t="str">
        <f>IF(ISNUMBER('Race 4'!A130),'Race 4'!E130,"")</f>
        <v/>
      </c>
      <c r="E121" s="5" t="str">
        <f>IF(ISNUMBER('Race 4'!A130),'Race 4'!H130,"")</f>
        <v/>
      </c>
      <c r="F121" s="5" t="str">
        <f>IF(ISNUMBER('Race 4'!A130),'Race 4'!F130,"")</f>
        <v/>
      </c>
      <c r="G121" s="11" t="str">
        <f>IF(ISNUMBER('Race 4'!A130),'Race 4'!M130,"")</f>
        <v/>
      </c>
      <c r="H121" s="14" t="str">
        <f>IF(A121="","",IF(E121="Men",VLOOKUP(F121,'Time trial standards'!A$4:B$83,2,FALSE),VLOOKUP(F121,'Time trial standards'!A$4:C$83,3,FALSE)))</f>
        <v/>
      </c>
      <c r="I121" s="11" t="str">
        <f t="shared" si="20"/>
        <v/>
      </c>
      <c r="J121" s="11" t="str">
        <f t="shared" si="21"/>
        <v/>
      </c>
      <c r="K121" s="15" t="str">
        <f t="shared" si="22"/>
        <v/>
      </c>
      <c r="L121" s="5" t="str">
        <f t="shared" si="23"/>
        <v/>
      </c>
    </row>
    <row r="122" spans="1:12" x14ac:dyDescent="0.15">
      <c r="A122" s="6" t="str">
        <f>IF(ISNUMBER('Race 4'!A131),'Race 4'!A131,"")</f>
        <v/>
      </c>
      <c r="B122" s="8" t="str">
        <f>IF(ISNUMBER('Race 4'!A131),'Race 4'!B131,"")</f>
        <v/>
      </c>
      <c r="C122" s="5" t="str">
        <f>IF(ISNUMBER('Race 4'!A131),'Race 4'!#REF!,"")</f>
        <v/>
      </c>
      <c r="D122" s="5" t="str">
        <f>IF(ISNUMBER('Race 4'!A131),'Race 4'!E131,"")</f>
        <v/>
      </c>
      <c r="E122" s="5" t="str">
        <f>IF(ISNUMBER('Race 4'!A131),'Race 4'!H131,"")</f>
        <v/>
      </c>
      <c r="F122" s="5" t="str">
        <f>IF(ISNUMBER('Race 4'!A131),'Race 4'!F131,"")</f>
        <v/>
      </c>
      <c r="G122" s="11" t="str">
        <f>IF(ISNUMBER('Race 4'!A131),'Race 4'!M131,"")</f>
        <v/>
      </c>
      <c r="H122" s="14" t="str">
        <f>IF(A122="","",IF(E122="Men",VLOOKUP(F122,'Time trial standards'!A$4:B$83,2,FALSE),VLOOKUP(F122,'Time trial standards'!A$4:C$83,3,FALSE)))</f>
        <v/>
      </c>
      <c r="I122" s="11" t="str">
        <f t="shared" si="20"/>
        <v/>
      </c>
      <c r="J122" s="11" t="str">
        <f t="shared" si="21"/>
        <v/>
      </c>
      <c r="K122" s="15" t="str">
        <f t="shared" si="22"/>
        <v/>
      </c>
      <c r="L122" s="5" t="str">
        <f t="shared" si="23"/>
        <v/>
      </c>
    </row>
    <row r="123" spans="1:12" x14ac:dyDescent="0.15">
      <c r="A123" s="6" t="str">
        <f>IF(ISNUMBER('Race 4'!A132),'Race 4'!A132,"")</f>
        <v/>
      </c>
      <c r="B123" s="8" t="str">
        <f>IF(ISNUMBER('Race 4'!A132),'Race 4'!B132,"")</f>
        <v/>
      </c>
      <c r="C123" s="5" t="str">
        <f>IF(ISNUMBER('Race 4'!A132),'Race 4'!#REF!,"")</f>
        <v/>
      </c>
      <c r="D123" s="5" t="str">
        <f>IF(ISNUMBER('Race 4'!A132),'Race 4'!E132,"")</f>
        <v/>
      </c>
      <c r="E123" s="5" t="str">
        <f>IF(ISNUMBER('Race 4'!A132),'Race 4'!H132,"")</f>
        <v/>
      </c>
      <c r="F123" s="5" t="str">
        <f>IF(ISNUMBER('Race 4'!A132),'Race 4'!F132,"")</f>
        <v/>
      </c>
      <c r="G123" s="11" t="str">
        <f>IF(ISNUMBER('Race 4'!A132),'Race 4'!M132,"")</f>
        <v/>
      </c>
      <c r="H123" s="14" t="str">
        <f>IF(A123="","",IF(E123="Men",VLOOKUP(F123,'Time trial standards'!A$4:B$83,2,FALSE),VLOOKUP(F123,'Time trial standards'!A$4:C$83,3,FALSE)))</f>
        <v/>
      </c>
      <c r="I123" s="11" t="str">
        <f t="shared" si="20"/>
        <v/>
      </c>
      <c r="J123" s="11" t="str">
        <f t="shared" si="21"/>
        <v/>
      </c>
      <c r="K123" s="15" t="str">
        <f t="shared" si="22"/>
        <v/>
      </c>
      <c r="L123" s="5" t="str">
        <f t="shared" si="23"/>
        <v/>
      </c>
    </row>
    <row r="124" spans="1:12" x14ac:dyDescent="0.15">
      <c r="A124" s="6" t="str">
        <f>IF(ISNUMBER('Race 4'!A133),'Race 4'!A133,"")</f>
        <v/>
      </c>
      <c r="B124" s="8" t="str">
        <f>IF(ISNUMBER('Race 4'!A133),'Race 4'!B133,"")</f>
        <v/>
      </c>
      <c r="C124" s="5" t="str">
        <f>IF(ISNUMBER('Race 4'!A133),'Race 4'!#REF!,"")</f>
        <v/>
      </c>
      <c r="D124" s="5" t="str">
        <f>IF(ISNUMBER('Race 4'!A133),'Race 4'!E133,"")</f>
        <v/>
      </c>
      <c r="E124" s="5" t="str">
        <f>IF(ISNUMBER('Race 4'!A133),'Race 4'!H133,"")</f>
        <v/>
      </c>
      <c r="F124" s="5" t="str">
        <f>IF(ISNUMBER('Race 4'!A133),'Race 4'!F133,"")</f>
        <v/>
      </c>
      <c r="G124" s="11" t="str">
        <f>IF(ISNUMBER('Race 4'!A133),'Race 4'!M133,"")</f>
        <v/>
      </c>
      <c r="H124" s="14" t="str">
        <f>IF(A124="","",IF(E124="Men",VLOOKUP(F124,'Time trial standards'!A$4:B$83,2,FALSE),VLOOKUP(F124,'Time trial standards'!A$4:C$83,3,FALSE)))</f>
        <v/>
      </c>
      <c r="I124" s="11" t="str">
        <f t="shared" si="20"/>
        <v/>
      </c>
      <c r="J124" s="11" t="str">
        <f t="shared" si="21"/>
        <v/>
      </c>
      <c r="K124" s="15" t="str">
        <f t="shared" si="22"/>
        <v/>
      </c>
      <c r="L124" s="5" t="str">
        <f t="shared" si="23"/>
        <v/>
      </c>
    </row>
    <row r="125" spans="1:12" x14ac:dyDescent="0.15">
      <c r="A125" s="6" t="str">
        <f>IF(ISNUMBER('Race 4'!A134),'Race 4'!A134,"")</f>
        <v/>
      </c>
      <c r="B125" s="8" t="str">
        <f>IF(ISNUMBER('Race 4'!A134),'Race 4'!B134,"")</f>
        <v/>
      </c>
      <c r="C125" s="5" t="str">
        <f>IF(ISNUMBER('Race 4'!A134),'Race 4'!#REF!,"")</f>
        <v/>
      </c>
      <c r="D125" s="5" t="str">
        <f>IF(ISNUMBER('Race 4'!A134),'Race 4'!E134,"")</f>
        <v/>
      </c>
      <c r="E125" s="5" t="str">
        <f>IF(ISNUMBER('Race 4'!A134),'Race 4'!H134,"")</f>
        <v/>
      </c>
      <c r="F125" s="5" t="str">
        <f>IF(ISNUMBER('Race 4'!A134),'Race 4'!F134,"")</f>
        <v/>
      </c>
      <c r="G125" s="11" t="str">
        <f>IF(ISNUMBER('Race 4'!A134),'Race 4'!M134,"")</f>
        <v/>
      </c>
      <c r="H125" s="14" t="str">
        <f>IF(A125="","",IF(E125="Men",VLOOKUP(F125,'Time trial standards'!A$4:B$83,2,FALSE),VLOOKUP(F125,'Time trial standards'!A$4:C$83,3,FALSE)))</f>
        <v/>
      </c>
      <c r="I125" s="11" t="str">
        <f t="shared" si="20"/>
        <v/>
      </c>
      <c r="J125" s="11" t="str">
        <f t="shared" si="21"/>
        <v/>
      </c>
      <c r="K125" s="15" t="str">
        <f t="shared" si="22"/>
        <v/>
      </c>
      <c r="L125" s="5" t="str">
        <f t="shared" si="23"/>
        <v/>
      </c>
    </row>
    <row r="126" spans="1:12" x14ac:dyDescent="0.15">
      <c r="A126" s="6" t="str">
        <f>IF(ISNUMBER('Race 4'!A135),'Race 4'!A135,"")</f>
        <v/>
      </c>
      <c r="B126" s="8" t="str">
        <f>IF(ISNUMBER('Race 4'!A135),'Race 4'!B135,"")</f>
        <v/>
      </c>
      <c r="C126" s="5" t="str">
        <f>IF(ISNUMBER('Race 4'!A135),'Race 4'!#REF!,"")</f>
        <v/>
      </c>
      <c r="D126" s="5" t="str">
        <f>IF(ISNUMBER('Race 4'!A135),'Race 4'!E135,"")</f>
        <v/>
      </c>
      <c r="E126" s="5" t="str">
        <f>IF(ISNUMBER('Race 4'!A135),'Race 4'!H135,"")</f>
        <v/>
      </c>
      <c r="F126" s="5" t="str">
        <f>IF(ISNUMBER('Race 4'!A135),'Race 4'!F135,"")</f>
        <v/>
      </c>
      <c r="G126" s="11" t="str">
        <f>IF(ISNUMBER('Race 4'!A135),'Race 4'!M135,"")</f>
        <v/>
      </c>
      <c r="H126" s="14" t="str">
        <f>IF(A126="","",IF(E126="Men",VLOOKUP(F126,'Time trial standards'!A$4:B$83,2,FALSE),VLOOKUP(F126,'Time trial standards'!A$4:C$83,3,FALSE)))</f>
        <v/>
      </c>
      <c r="I126" s="11" t="str">
        <f t="shared" si="20"/>
        <v/>
      </c>
      <c r="J126" s="11" t="str">
        <f t="shared" si="21"/>
        <v/>
      </c>
      <c r="K126" s="15" t="str">
        <f t="shared" si="22"/>
        <v/>
      </c>
      <c r="L126" s="5" t="str">
        <f t="shared" si="23"/>
        <v/>
      </c>
    </row>
    <row r="127" spans="1:12" x14ac:dyDescent="0.15">
      <c r="A127" s="6" t="str">
        <f>IF(ISNUMBER('Race 4'!A136),'Race 4'!A136,"")</f>
        <v/>
      </c>
      <c r="B127" s="8" t="str">
        <f>IF(ISNUMBER('Race 4'!A136),'Race 4'!B136,"")</f>
        <v/>
      </c>
      <c r="C127" s="5" t="str">
        <f>IF(ISNUMBER('Race 4'!A136),'Race 4'!#REF!,"")</f>
        <v/>
      </c>
      <c r="D127" s="5" t="str">
        <f>IF(ISNUMBER('Race 4'!A136),'Race 4'!E136,"")</f>
        <v/>
      </c>
      <c r="E127" s="5" t="str">
        <f>IF(ISNUMBER('Race 4'!A136),'Race 4'!H136,"")</f>
        <v/>
      </c>
      <c r="F127" s="5" t="str">
        <f>IF(ISNUMBER('Race 4'!A136),'Race 4'!F136,"")</f>
        <v/>
      </c>
      <c r="G127" s="11" t="str">
        <f>IF(ISNUMBER('Race 4'!A136),'Race 4'!M136,"")</f>
        <v/>
      </c>
      <c r="H127" s="14" t="str">
        <f>IF(A127="","",IF(E127="Men",VLOOKUP(F127,'Time trial standards'!A$4:B$83,2,FALSE),VLOOKUP(F127,'Time trial standards'!A$4:C$83,3,FALSE)))</f>
        <v/>
      </c>
      <c r="I127" s="11" t="str">
        <f t="shared" si="20"/>
        <v/>
      </c>
      <c r="J127" s="11" t="str">
        <f t="shared" si="21"/>
        <v/>
      </c>
      <c r="K127" s="15" t="str">
        <f t="shared" si="22"/>
        <v/>
      </c>
      <c r="L127" s="5" t="str">
        <f t="shared" si="23"/>
        <v/>
      </c>
    </row>
    <row r="128" spans="1:12" x14ac:dyDescent="0.15">
      <c r="A128" s="6" t="str">
        <f>IF(ISNUMBER('Race 4'!A137),'Race 4'!A137,"")</f>
        <v/>
      </c>
      <c r="B128" s="8" t="str">
        <f>IF(ISNUMBER('Race 4'!A137),'Race 4'!B137,"")</f>
        <v/>
      </c>
      <c r="C128" s="5" t="str">
        <f>IF(ISNUMBER('Race 4'!A137),'Race 4'!#REF!,"")</f>
        <v/>
      </c>
      <c r="D128" s="5" t="str">
        <f>IF(ISNUMBER('Race 4'!A137),'Race 4'!E137,"")</f>
        <v/>
      </c>
      <c r="E128" s="5" t="str">
        <f>IF(ISNUMBER('Race 4'!A137),'Race 4'!H137,"")</f>
        <v/>
      </c>
      <c r="F128" s="5" t="str">
        <f>IF(ISNUMBER('Race 4'!A137),'Race 4'!F137,"")</f>
        <v/>
      </c>
      <c r="G128" s="11" t="str">
        <f>IF(ISNUMBER('Race 4'!A137),'Race 4'!M137,"")</f>
        <v/>
      </c>
      <c r="H128" s="14" t="str">
        <f>IF(A128="","",IF(E128="Men",VLOOKUP(F128,'Time trial standards'!A$4:B$83,2,FALSE),VLOOKUP(F128,'Time trial standards'!A$4:C$83,3,FALSE)))</f>
        <v/>
      </c>
      <c r="I128" s="11" t="str">
        <f t="shared" si="20"/>
        <v/>
      </c>
      <c r="J128" s="11" t="str">
        <f t="shared" si="21"/>
        <v/>
      </c>
      <c r="K128" s="15" t="str">
        <f t="shared" si="22"/>
        <v/>
      </c>
      <c r="L128" s="5" t="str">
        <f t="shared" si="23"/>
        <v/>
      </c>
    </row>
    <row r="129" spans="1:12" x14ac:dyDescent="0.15">
      <c r="A129" s="6" t="str">
        <f>IF(ISNUMBER('Race 4'!A138),'Race 4'!A138,"")</f>
        <v/>
      </c>
      <c r="B129" s="8" t="str">
        <f>IF(ISNUMBER('Race 4'!A138),'Race 4'!B138,"")</f>
        <v/>
      </c>
      <c r="C129" s="5" t="str">
        <f>IF(ISNUMBER('Race 4'!A138),'Race 4'!#REF!,"")</f>
        <v/>
      </c>
      <c r="D129" s="5" t="str">
        <f>IF(ISNUMBER('Race 4'!A138),'Race 4'!E138,"")</f>
        <v/>
      </c>
      <c r="E129" s="5" t="str">
        <f>IF(ISNUMBER('Race 4'!A138),'Race 4'!H138,"")</f>
        <v/>
      </c>
      <c r="F129" s="5" t="str">
        <f>IF(ISNUMBER('Race 4'!A138),'Race 4'!F138,"")</f>
        <v/>
      </c>
      <c r="G129" s="11" t="str">
        <f>IF(ISNUMBER('Race 4'!A138),'Race 4'!M138,"")</f>
        <v/>
      </c>
      <c r="H129" s="14" t="str">
        <f>IF(A129="","",IF(E129="Men",VLOOKUP(F129,'Time trial standards'!A$4:B$83,2,FALSE),VLOOKUP(F129,'Time trial standards'!A$4:C$83,3,FALSE)))</f>
        <v/>
      </c>
      <c r="I129" s="11" t="str">
        <f t="shared" si="20"/>
        <v/>
      </c>
      <c r="J129" s="11" t="str">
        <f t="shared" si="21"/>
        <v/>
      </c>
      <c r="K129" s="15" t="str">
        <f t="shared" si="22"/>
        <v/>
      </c>
      <c r="L129" s="5" t="str">
        <f t="shared" si="23"/>
        <v/>
      </c>
    </row>
    <row r="130" spans="1:12" x14ac:dyDescent="0.15">
      <c r="A130" s="6" t="str">
        <f>IF(ISNUMBER('Race 4'!A139),'Race 4'!A139,"")</f>
        <v/>
      </c>
      <c r="B130" s="8" t="str">
        <f>IF(ISNUMBER('Race 4'!A139),'Race 4'!B139,"")</f>
        <v/>
      </c>
      <c r="C130" s="5" t="str">
        <f>IF(ISNUMBER('Race 4'!A139),'Race 4'!#REF!,"")</f>
        <v/>
      </c>
      <c r="D130" s="5" t="str">
        <f>IF(ISNUMBER('Race 4'!A139),'Race 4'!E139,"")</f>
        <v/>
      </c>
      <c r="E130" s="5" t="str">
        <f>IF(ISNUMBER('Race 4'!A139),'Race 4'!H139,"")</f>
        <v/>
      </c>
      <c r="F130" s="5" t="str">
        <f>IF(ISNUMBER('Race 4'!A139),'Race 4'!F139,"")</f>
        <v/>
      </c>
      <c r="G130" s="11" t="str">
        <f>IF(ISNUMBER('Race 4'!A139),'Race 4'!M139,"")</f>
        <v/>
      </c>
      <c r="H130" s="14" t="str">
        <f>IF(A130="","",IF(E130="Men",VLOOKUP(F130,'Time trial standards'!A$4:B$83,2,FALSE),VLOOKUP(F130,'Time trial standards'!A$4:C$83,3,FALSE)))</f>
        <v/>
      </c>
      <c r="I130" s="11" t="str">
        <f t="shared" si="20"/>
        <v/>
      </c>
      <c r="J130" s="11" t="str">
        <f t="shared" si="21"/>
        <v/>
      </c>
      <c r="K130" s="15" t="str">
        <f t="shared" si="22"/>
        <v/>
      </c>
      <c r="L130" s="5" t="str">
        <f t="shared" si="23"/>
        <v/>
      </c>
    </row>
    <row r="131" spans="1:12" x14ac:dyDescent="0.15">
      <c r="A131" s="6" t="str">
        <f>IF(ISNUMBER('Race 4'!A140),'Race 4'!A140,"")</f>
        <v/>
      </c>
      <c r="B131" s="8" t="str">
        <f>IF(ISNUMBER('Race 4'!A140),'Race 4'!B140,"")</f>
        <v/>
      </c>
      <c r="C131" s="5" t="str">
        <f>IF(ISNUMBER('Race 4'!A140),'Race 4'!#REF!,"")</f>
        <v/>
      </c>
      <c r="D131" s="5" t="str">
        <f>IF(ISNUMBER('Race 4'!A140),'Race 4'!E140,"")</f>
        <v/>
      </c>
      <c r="E131" s="5" t="str">
        <f>IF(ISNUMBER('Race 4'!A140),'Race 4'!H140,"")</f>
        <v/>
      </c>
      <c r="F131" s="5" t="str">
        <f>IF(ISNUMBER('Race 4'!A140),'Race 4'!F140,"")</f>
        <v/>
      </c>
      <c r="G131" s="11" t="str">
        <f>IF(ISNUMBER('Race 4'!A140),'Race 4'!M140,"")</f>
        <v/>
      </c>
      <c r="H131" s="14" t="str">
        <f>IF(A131="","",IF(E131="Men",VLOOKUP(F131,'Time trial standards'!A$4:B$83,2,FALSE),VLOOKUP(F131,'Time trial standards'!A$4:C$83,3,FALSE)))</f>
        <v/>
      </c>
      <c r="I131" s="11" t="str">
        <f t="shared" si="20"/>
        <v/>
      </c>
      <c r="J131" s="11" t="str">
        <f t="shared" si="21"/>
        <v/>
      </c>
      <c r="K131" s="15" t="str">
        <f t="shared" si="22"/>
        <v/>
      </c>
      <c r="L131" s="5" t="str">
        <f t="shared" si="23"/>
        <v/>
      </c>
    </row>
    <row r="132" spans="1:12" x14ac:dyDescent="0.15">
      <c r="A132" s="6" t="str">
        <f>IF(ISNUMBER('Race 4'!A141),'Race 4'!A141,"")</f>
        <v/>
      </c>
      <c r="B132" s="8" t="str">
        <f>IF(ISNUMBER('Race 4'!A141),'Race 4'!B141,"")</f>
        <v/>
      </c>
      <c r="C132" s="5" t="str">
        <f>IF(ISNUMBER('Race 4'!A141),'Race 4'!#REF!,"")</f>
        <v/>
      </c>
      <c r="D132" s="5" t="str">
        <f>IF(ISNUMBER('Race 4'!A141),'Race 4'!E141,"")</f>
        <v/>
      </c>
      <c r="E132" s="5" t="str">
        <f>IF(ISNUMBER('Race 4'!A141),'Race 4'!H141,"")</f>
        <v/>
      </c>
      <c r="F132" s="5" t="str">
        <f>IF(ISNUMBER('Race 4'!A141),'Race 4'!F141,"")</f>
        <v/>
      </c>
      <c r="G132" s="11" t="str">
        <f>IF(ISNUMBER('Race 4'!A141),'Race 4'!M141,"")</f>
        <v/>
      </c>
      <c r="H132" s="14" t="str">
        <f>IF(A132="","",IF(E132="Men",VLOOKUP(F132,'Time trial standards'!A$4:B$83,2,FALSE),VLOOKUP(F132,'Time trial standards'!A$4:C$83,3,FALSE)))</f>
        <v/>
      </c>
      <c r="I132" s="11" t="str">
        <f t="shared" si="20"/>
        <v/>
      </c>
      <c r="J132" s="11" t="str">
        <f t="shared" si="21"/>
        <v/>
      </c>
      <c r="K132" s="15" t="str">
        <f t="shared" si="22"/>
        <v/>
      </c>
      <c r="L132" s="5" t="str">
        <f t="shared" si="23"/>
        <v/>
      </c>
    </row>
    <row r="133" spans="1:12" x14ac:dyDescent="0.15">
      <c r="A133" s="6" t="str">
        <f>IF(ISNUMBER('Race 4'!A142),'Race 4'!A142,"")</f>
        <v/>
      </c>
      <c r="B133" s="8" t="str">
        <f>IF(ISNUMBER('Race 4'!A142),'Race 4'!B142,"")</f>
        <v/>
      </c>
      <c r="C133" s="5" t="str">
        <f>IF(ISNUMBER('Race 4'!A142),'Race 4'!#REF!,"")</f>
        <v/>
      </c>
      <c r="D133" s="5" t="str">
        <f>IF(ISNUMBER('Race 4'!A142),'Race 4'!E142,"")</f>
        <v/>
      </c>
      <c r="E133" s="5" t="str">
        <f>IF(ISNUMBER('Race 4'!A142),'Race 4'!H142,"")</f>
        <v/>
      </c>
      <c r="F133" s="5" t="str">
        <f>IF(ISNUMBER('Race 4'!A142),'Race 4'!F142,"")</f>
        <v/>
      </c>
      <c r="G133" s="11" t="str">
        <f>IF(ISNUMBER('Race 4'!A142),'Race 4'!M142,"")</f>
        <v/>
      </c>
      <c r="H133" s="14" t="str">
        <f>IF(A133="","",IF(E133="Men",VLOOKUP(F133,'Time trial standards'!A$4:B$83,2,FALSE),VLOOKUP(F133,'Time trial standards'!A$4:C$83,3,FALSE)))</f>
        <v/>
      </c>
      <c r="I133" s="11" t="str">
        <f t="shared" si="20"/>
        <v/>
      </c>
      <c r="J133" s="11" t="str">
        <f t="shared" si="21"/>
        <v/>
      </c>
      <c r="K133" s="15" t="str">
        <f t="shared" si="22"/>
        <v/>
      </c>
      <c r="L133" s="5" t="str">
        <f t="shared" si="23"/>
        <v/>
      </c>
    </row>
    <row r="134" spans="1:12" x14ac:dyDescent="0.15">
      <c r="A134" s="6" t="str">
        <f>IF(ISNUMBER('Race 4'!A143),'Race 4'!A143,"")</f>
        <v/>
      </c>
      <c r="B134" s="8" t="str">
        <f>IF(ISNUMBER('Race 4'!A143),'Race 4'!B143,"")</f>
        <v/>
      </c>
      <c r="C134" s="5" t="str">
        <f>IF(ISNUMBER('Race 4'!A143),'Race 4'!#REF!,"")</f>
        <v/>
      </c>
      <c r="D134" s="5" t="str">
        <f>IF(ISNUMBER('Race 4'!A143),'Race 4'!E143,"")</f>
        <v/>
      </c>
      <c r="E134" s="5" t="str">
        <f>IF(ISNUMBER('Race 4'!A143),'Race 4'!H143,"")</f>
        <v/>
      </c>
      <c r="F134" s="5" t="str">
        <f>IF(ISNUMBER('Race 4'!A143),'Race 4'!F143,"")</f>
        <v/>
      </c>
      <c r="G134" s="11" t="str">
        <f>IF(ISNUMBER('Race 4'!A143),'Race 4'!M143,"")</f>
        <v/>
      </c>
      <c r="H134" s="14" t="str">
        <f>IF(A134="","",IF(E134="Men",VLOOKUP(F134,'Time trial standards'!A$4:B$83,2,FALSE),VLOOKUP(F134,'Time trial standards'!A$4:C$83,3,FALSE)))</f>
        <v/>
      </c>
      <c r="I134" s="11" t="str">
        <f t="shared" si="20"/>
        <v/>
      </c>
      <c r="J134" s="11" t="str">
        <f t="shared" si="21"/>
        <v/>
      </c>
      <c r="K134" s="15" t="str">
        <f t="shared" si="22"/>
        <v/>
      </c>
      <c r="L134" s="5" t="str">
        <f t="shared" si="23"/>
        <v/>
      </c>
    </row>
    <row r="135" spans="1:12" x14ac:dyDescent="0.15">
      <c r="A135" s="6" t="str">
        <f>IF(ISNUMBER('Race 4'!A144),'Race 4'!A144,"")</f>
        <v/>
      </c>
      <c r="B135" s="8" t="str">
        <f>IF(ISNUMBER('Race 4'!A144),'Race 4'!B144,"")</f>
        <v/>
      </c>
      <c r="C135" s="5" t="str">
        <f>IF(ISNUMBER('Race 4'!A144),'Race 4'!#REF!,"")</f>
        <v/>
      </c>
      <c r="D135" s="5" t="str">
        <f>IF(ISNUMBER('Race 4'!A144),'Race 4'!E144,"")</f>
        <v/>
      </c>
      <c r="E135" s="5" t="str">
        <f>IF(ISNUMBER('Race 4'!A144),'Race 4'!H144,"")</f>
        <v/>
      </c>
      <c r="F135" s="5" t="str">
        <f>IF(ISNUMBER('Race 4'!A144),'Race 4'!F144,"")</f>
        <v/>
      </c>
      <c r="G135" s="11" t="str">
        <f>IF(ISNUMBER('Race 4'!A144),'Race 4'!M144,"")</f>
        <v/>
      </c>
      <c r="H135" s="14" t="str">
        <f>IF(A135="","",IF(E135="Men",VLOOKUP(F135,'Time trial standards'!A$4:B$83,2,FALSE),VLOOKUP(F135,'Time trial standards'!A$4:C$83,3,FALSE)))</f>
        <v/>
      </c>
      <c r="I135" s="11" t="str">
        <f t="shared" si="20"/>
        <v/>
      </c>
      <c r="J135" s="11" t="str">
        <f t="shared" si="21"/>
        <v/>
      </c>
      <c r="K135" s="15" t="str">
        <f t="shared" si="22"/>
        <v/>
      </c>
      <c r="L135" s="5" t="str">
        <f t="shared" si="23"/>
        <v/>
      </c>
    </row>
    <row r="136" spans="1:12" x14ac:dyDescent="0.15">
      <c r="A136" s="6" t="str">
        <f>IF(ISNUMBER('Race 4'!A145),'Race 4'!A145,"")</f>
        <v/>
      </c>
      <c r="B136" s="8" t="str">
        <f>IF(ISNUMBER('Race 4'!A145),'Race 4'!B145,"")</f>
        <v/>
      </c>
      <c r="C136" s="5" t="str">
        <f>IF(ISNUMBER('Race 4'!A145),'Race 4'!#REF!,"")</f>
        <v/>
      </c>
      <c r="D136" s="5" t="str">
        <f>IF(ISNUMBER('Race 4'!A145),'Race 4'!E145,"")</f>
        <v/>
      </c>
      <c r="E136" s="5" t="str">
        <f>IF(ISNUMBER('Race 4'!A145),'Race 4'!H145,"")</f>
        <v/>
      </c>
      <c r="F136" s="5" t="str">
        <f>IF(ISNUMBER('Race 4'!A145),'Race 4'!F145,"")</f>
        <v/>
      </c>
      <c r="G136" s="11" t="str">
        <f>IF(ISNUMBER('Race 4'!A145),'Race 4'!M145,"")</f>
        <v/>
      </c>
      <c r="H136" s="14" t="str">
        <f>IF(A136="","",IF(E136="Men",VLOOKUP(F136,'Time trial standards'!A$4:B$83,2,FALSE),VLOOKUP(F136,'Time trial standards'!A$4:C$83,3,FALSE)))</f>
        <v/>
      </c>
      <c r="I136" s="11" t="str">
        <f t="shared" si="20"/>
        <v/>
      </c>
      <c r="J136" s="11" t="str">
        <f t="shared" si="21"/>
        <v/>
      </c>
      <c r="K136" s="15" t="str">
        <f t="shared" si="22"/>
        <v/>
      </c>
      <c r="L136" s="5" t="str">
        <f t="shared" si="23"/>
        <v/>
      </c>
    </row>
    <row r="137" spans="1:12" x14ac:dyDescent="0.15">
      <c r="A137" s="6" t="str">
        <f>IF(ISNUMBER('Race 4'!A146),'Race 4'!A146,"")</f>
        <v/>
      </c>
      <c r="B137" s="8" t="str">
        <f>IF(ISNUMBER('Race 4'!A146),'Race 4'!B146,"")</f>
        <v/>
      </c>
      <c r="C137" s="5" t="str">
        <f>IF(ISNUMBER('Race 4'!A146),'Race 4'!#REF!,"")</f>
        <v/>
      </c>
      <c r="D137" s="5" t="str">
        <f>IF(ISNUMBER('Race 4'!A146),'Race 4'!E146,"")</f>
        <v/>
      </c>
      <c r="E137" s="5" t="str">
        <f>IF(ISNUMBER('Race 4'!A146),'Race 4'!H146,"")</f>
        <v/>
      </c>
      <c r="F137" s="5" t="str">
        <f>IF(ISNUMBER('Race 4'!A146),'Race 4'!F146,"")</f>
        <v/>
      </c>
      <c r="G137" s="11" t="str">
        <f>IF(ISNUMBER('Race 4'!A146),'Race 4'!M146,"")</f>
        <v/>
      </c>
      <c r="H137" s="14" t="str">
        <f>IF(A137="","",IF(E137="Men",VLOOKUP(F137,'Time trial standards'!A$4:B$83,2,FALSE),VLOOKUP(F137,'Time trial standards'!A$4:C$83,3,FALSE)))</f>
        <v/>
      </c>
      <c r="I137" s="11" t="str">
        <f t="shared" si="20"/>
        <v/>
      </c>
      <c r="J137" s="11" t="str">
        <f t="shared" si="21"/>
        <v/>
      </c>
      <c r="K137" s="15" t="str">
        <f t="shared" si="22"/>
        <v/>
      </c>
      <c r="L137" s="5" t="str">
        <f t="shared" si="23"/>
        <v/>
      </c>
    </row>
    <row r="138" spans="1:12" x14ac:dyDescent="0.15">
      <c r="A138" s="6" t="str">
        <f>IF(ISNUMBER('Race 4'!A147),'Race 4'!A147,"")</f>
        <v/>
      </c>
      <c r="B138" s="8" t="str">
        <f>IF(ISNUMBER('Race 4'!A147),'Race 4'!B147,"")</f>
        <v/>
      </c>
      <c r="C138" s="5" t="str">
        <f>IF(ISNUMBER('Race 4'!A147),'Race 4'!#REF!,"")</f>
        <v/>
      </c>
      <c r="D138" s="5" t="str">
        <f>IF(ISNUMBER('Race 4'!A147),'Race 4'!E147,"")</f>
        <v/>
      </c>
      <c r="E138" s="5" t="str">
        <f>IF(ISNUMBER('Race 4'!A147),'Race 4'!H147,"")</f>
        <v/>
      </c>
      <c r="F138" s="5" t="str">
        <f>IF(ISNUMBER('Race 4'!A147),'Race 4'!F147,"")</f>
        <v/>
      </c>
      <c r="G138" s="11" t="str">
        <f>IF(ISNUMBER('Race 4'!A147),'Race 4'!M147,"")</f>
        <v/>
      </c>
      <c r="H138" s="14" t="str">
        <f>IF(A138="","",IF(E138="Men",VLOOKUP(F138,'Time trial standards'!A$4:B$83,2,FALSE),VLOOKUP(F138,'Time trial standards'!A$4:C$83,3,FALSE)))</f>
        <v/>
      </c>
      <c r="I138" s="11" t="str">
        <f t="shared" si="20"/>
        <v/>
      </c>
      <c r="J138" s="11" t="str">
        <f t="shared" si="21"/>
        <v/>
      </c>
      <c r="K138" s="15" t="str">
        <f t="shared" si="22"/>
        <v/>
      </c>
      <c r="L138" s="5" t="str">
        <f t="shared" si="23"/>
        <v/>
      </c>
    </row>
    <row r="139" spans="1:12" x14ac:dyDescent="0.15">
      <c r="A139" s="6" t="str">
        <f>IF(ISNUMBER('Race 4'!A148),'Race 4'!A148,"")</f>
        <v/>
      </c>
      <c r="B139" s="8" t="str">
        <f>IF(ISNUMBER('Race 4'!A148),'Race 4'!B148,"")</f>
        <v/>
      </c>
      <c r="C139" s="5" t="str">
        <f>IF(ISNUMBER('Race 4'!A148),'Race 4'!#REF!,"")</f>
        <v/>
      </c>
      <c r="D139" s="5" t="str">
        <f>IF(ISNUMBER('Race 4'!A148),'Race 4'!E148,"")</f>
        <v/>
      </c>
      <c r="E139" s="5" t="str">
        <f>IF(ISNUMBER('Race 4'!A148),'Race 4'!H148,"")</f>
        <v/>
      </c>
      <c r="F139" s="5" t="str">
        <f>IF(ISNUMBER('Race 4'!A148),'Race 4'!F148,"")</f>
        <v/>
      </c>
      <c r="G139" s="11" t="str">
        <f>IF(ISNUMBER('Race 4'!A148),'Race 4'!M148,"")</f>
        <v/>
      </c>
      <c r="H139" s="14" t="str">
        <f>IF(A139="","",IF(E139="Men",VLOOKUP(F139,'Time trial standards'!A$4:B$83,2,FALSE),VLOOKUP(F139,'Time trial standards'!A$4:C$83,3,FALSE)))</f>
        <v/>
      </c>
      <c r="I139" s="11" t="str">
        <f t="shared" si="20"/>
        <v/>
      </c>
      <c r="J139" s="11" t="str">
        <f t="shared" si="21"/>
        <v/>
      </c>
      <c r="K139" s="15" t="str">
        <f t="shared" si="22"/>
        <v/>
      </c>
      <c r="L139" s="5" t="str">
        <f t="shared" si="23"/>
        <v/>
      </c>
    </row>
    <row r="140" spans="1:12" x14ac:dyDescent="0.15">
      <c r="A140" s="6" t="str">
        <f>IF(ISNUMBER('Race 4'!A149),'Race 4'!A149,"")</f>
        <v/>
      </c>
      <c r="B140" s="8" t="str">
        <f>IF(ISNUMBER('Race 4'!A149),'Race 4'!B149,"")</f>
        <v/>
      </c>
      <c r="C140" s="5" t="str">
        <f>IF(ISNUMBER('Race 4'!A149),'Race 4'!#REF!,"")</f>
        <v/>
      </c>
      <c r="D140" s="5" t="str">
        <f>IF(ISNUMBER('Race 4'!A149),'Race 4'!E149,"")</f>
        <v/>
      </c>
      <c r="E140" s="5" t="str">
        <f>IF(ISNUMBER('Race 4'!A149),'Race 4'!H149,"")</f>
        <v/>
      </c>
      <c r="F140" s="5" t="str">
        <f>IF(ISNUMBER('Race 4'!A149),'Race 4'!F149,"")</f>
        <v/>
      </c>
      <c r="G140" s="11" t="str">
        <f>IF(ISNUMBER('Race 4'!A149),'Race 4'!M149,"")</f>
        <v/>
      </c>
      <c r="H140" s="14" t="str">
        <f>IF(A140="","",IF(E140="Men",VLOOKUP(F140,'Time trial standards'!A$4:B$83,2,FALSE),VLOOKUP(F140,'Time trial standards'!A$4:C$83,3,FALSE)))</f>
        <v/>
      </c>
      <c r="I140" s="11" t="str">
        <f t="shared" si="20"/>
        <v/>
      </c>
      <c r="J140" s="11" t="str">
        <f t="shared" si="21"/>
        <v/>
      </c>
      <c r="K140" s="15" t="str">
        <f t="shared" si="22"/>
        <v/>
      </c>
      <c r="L140" s="5" t="str">
        <f t="shared" si="23"/>
        <v/>
      </c>
    </row>
    <row r="141" spans="1:12" x14ac:dyDescent="0.15">
      <c r="A141" s="6" t="str">
        <f>IF(ISNUMBER('Race 4'!A150),'Race 4'!A150,"")</f>
        <v/>
      </c>
      <c r="B141" s="8" t="str">
        <f>IF(ISNUMBER('Race 4'!A150),'Race 4'!B150,"")</f>
        <v/>
      </c>
      <c r="C141" s="5" t="str">
        <f>IF(ISNUMBER('Race 4'!A150),'Race 4'!#REF!,"")</f>
        <v/>
      </c>
      <c r="D141" s="5" t="str">
        <f>IF(ISNUMBER('Race 4'!A150),'Race 4'!E150,"")</f>
        <v/>
      </c>
      <c r="E141" s="5" t="str">
        <f>IF(ISNUMBER('Race 4'!A150),'Race 4'!H150,"")</f>
        <v/>
      </c>
      <c r="F141" s="5" t="str">
        <f>IF(ISNUMBER('Race 4'!A150),'Race 4'!F150,"")</f>
        <v/>
      </c>
      <c r="G141" s="11" t="str">
        <f>IF(ISNUMBER('Race 4'!A150),'Race 4'!M150,"")</f>
        <v/>
      </c>
      <c r="H141" s="14" t="str">
        <f>IF(A141="","",IF(E141="Men",VLOOKUP(F141,'Time trial standards'!A$4:B$83,2,FALSE),VLOOKUP(F141,'Time trial standards'!A$4:C$83,3,FALSE)))</f>
        <v/>
      </c>
      <c r="I141" s="11" t="str">
        <f t="shared" si="20"/>
        <v/>
      </c>
      <c r="J141" s="11" t="str">
        <f t="shared" si="21"/>
        <v/>
      </c>
      <c r="K141" s="15" t="str">
        <f t="shared" si="22"/>
        <v/>
      </c>
      <c r="L141" s="5" t="str">
        <f t="shared" si="23"/>
        <v/>
      </c>
    </row>
    <row r="142" spans="1:12" x14ac:dyDescent="0.15">
      <c r="A142" s="6" t="str">
        <f>IF(ISNUMBER('Race 4'!A151),'Race 4'!A151,"")</f>
        <v/>
      </c>
      <c r="B142" s="8" t="str">
        <f>IF(ISNUMBER('Race 4'!A151),'Race 4'!B151,"")</f>
        <v/>
      </c>
      <c r="C142" s="5" t="str">
        <f>IF(ISNUMBER('Race 4'!A151),'Race 4'!#REF!,"")</f>
        <v/>
      </c>
      <c r="D142" s="5" t="str">
        <f>IF(ISNUMBER('Race 4'!A151),'Race 4'!E151,"")</f>
        <v/>
      </c>
      <c r="E142" s="5" t="str">
        <f>IF(ISNUMBER('Race 4'!A151),'Race 4'!H151,"")</f>
        <v/>
      </c>
      <c r="F142" s="5" t="str">
        <f>IF(ISNUMBER('Race 4'!A151),'Race 4'!F151,"")</f>
        <v/>
      </c>
      <c r="G142" s="11" t="str">
        <f>IF(ISNUMBER('Race 4'!A151),'Race 4'!M151,"")</f>
        <v/>
      </c>
      <c r="H142" s="14" t="str">
        <f>IF(A142="","",IF(E142="Men",VLOOKUP(F142,'Time trial standards'!A$4:B$83,2,FALSE),VLOOKUP(F142,'Time trial standards'!A$4:C$83,3,FALSE)))</f>
        <v/>
      </c>
      <c r="I142" s="11" t="str">
        <f t="shared" si="20"/>
        <v/>
      </c>
      <c r="J142" s="11" t="str">
        <f t="shared" si="21"/>
        <v/>
      </c>
      <c r="K142" s="15" t="str">
        <f t="shared" si="22"/>
        <v/>
      </c>
      <c r="L142" s="5" t="str">
        <f t="shared" si="23"/>
        <v/>
      </c>
    </row>
    <row r="143" spans="1:12" x14ac:dyDescent="0.15">
      <c r="A143" s="6" t="str">
        <f>IF(ISNUMBER('Race 4'!A152),'Race 4'!A152,"")</f>
        <v/>
      </c>
      <c r="B143" s="8" t="str">
        <f>IF(ISNUMBER('Race 4'!A152),'Race 4'!B152,"")</f>
        <v/>
      </c>
      <c r="C143" s="5" t="str">
        <f>IF(ISNUMBER('Race 4'!A152),'Race 4'!#REF!,"")</f>
        <v/>
      </c>
      <c r="D143" s="5" t="str">
        <f>IF(ISNUMBER('Race 4'!A152),'Race 4'!E152,"")</f>
        <v/>
      </c>
      <c r="E143" s="5" t="str">
        <f>IF(ISNUMBER('Race 4'!A152),'Race 4'!H152,"")</f>
        <v/>
      </c>
      <c r="F143" s="5" t="str">
        <f>IF(ISNUMBER('Race 4'!A152),'Race 4'!F152,"")</f>
        <v/>
      </c>
      <c r="G143" s="11" t="str">
        <f>IF(ISNUMBER('Race 4'!A152),'Race 4'!M152,"")</f>
        <v/>
      </c>
      <c r="H143" s="14" t="str">
        <f>IF(A143="","",IF(E143="Men",VLOOKUP(F143,'Time trial standards'!A$4:B$83,2,FALSE),VLOOKUP(F143,'Time trial standards'!A$4:C$83,3,FALSE)))</f>
        <v/>
      </c>
      <c r="I143" s="11" t="str">
        <f t="shared" si="20"/>
        <v/>
      </c>
      <c r="J143" s="11" t="str">
        <f t="shared" si="21"/>
        <v/>
      </c>
      <c r="K143" s="15" t="str">
        <f t="shared" si="22"/>
        <v/>
      </c>
      <c r="L143" s="5" t="str">
        <f t="shared" si="23"/>
        <v/>
      </c>
    </row>
    <row r="144" spans="1:12" x14ac:dyDescent="0.15">
      <c r="A144" s="6" t="str">
        <f>IF(ISNUMBER('Race 4'!A153),'Race 4'!A153,"")</f>
        <v/>
      </c>
      <c r="B144" s="8" t="str">
        <f>IF(ISNUMBER('Race 4'!A153),'Race 4'!B153,"")</f>
        <v/>
      </c>
      <c r="C144" s="5" t="str">
        <f>IF(ISNUMBER('Race 4'!A153),'Race 4'!#REF!,"")</f>
        <v/>
      </c>
      <c r="D144" s="5" t="str">
        <f>IF(ISNUMBER('Race 4'!A153),'Race 4'!E153,"")</f>
        <v/>
      </c>
      <c r="E144" s="5" t="str">
        <f>IF(ISNUMBER('Race 4'!A153),'Race 4'!H153,"")</f>
        <v/>
      </c>
      <c r="F144" s="5" t="str">
        <f>IF(ISNUMBER('Race 4'!A153),'Race 4'!F153,"")</f>
        <v/>
      </c>
      <c r="G144" s="11" t="str">
        <f>IF(ISNUMBER('Race 4'!A153),'Race 4'!M153,"")</f>
        <v/>
      </c>
      <c r="H144" s="14" t="str">
        <f>IF(A144="","",IF(E144="Men",VLOOKUP(F144,'Time trial standards'!A$4:B$83,2,FALSE),VLOOKUP(F144,'Time trial standards'!A$4:C$83,3,FALSE)))</f>
        <v/>
      </c>
      <c r="I144" s="11" t="str">
        <f t="shared" si="20"/>
        <v/>
      </c>
      <c r="J144" s="11" t="str">
        <f t="shared" si="21"/>
        <v/>
      </c>
      <c r="K144" s="15" t="str">
        <f t="shared" si="22"/>
        <v/>
      </c>
      <c r="L144" s="5" t="str">
        <f t="shared" si="23"/>
        <v/>
      </c>
    </row>
    <row r="145" spans="1:12" x14ac:dyDescent="0.15">
      <c r="A145" s="6" t="str">
        <f>IF(ISNUMBER('Race 4'!A154),'Race 4'!A154,"")</f>
        <v/>
      </c>
      <c r="B145" s="8" t="str">
        <f>IF(ISNUMBER('Race 4'!A154),'Race 4'!B154,"")</f>
        <v/>
      </c>
      <c r="C145" s="5" t="str">
        <f>IF(ISNUMBER('Race 4'!A154),'Race 4'!#REF!,"")</f>
        <v/>
      </c>
      <c r="D145" s="5" t="str">
        <f>IF(ISNUMBER('Race 4'!A154),'Race 4'!E154,"")</f>
        <v/>
      </c>
      <c r="E145" s="5" t="str">
        <f>IF(ISNUMBER('Race 4'!A154),'Race 4'!H154,"")</f>
        <v/>
      </c>
      <c r="F145" s="5" t="str">
        <f>IF(ISNUMBER('Race 4'!A154),'Race 4'!F154,"")</f>
        <v/>
      </c>
      <c r="G145" s="11" t="str">
        <f>IF(ISNUMBER('Race 4'!A154),'Race 4'!M154,"")</f>
        <v/>
      </c>
      <c r="H145" s="14" t="str">
        <f>IF(A145="","",IF(E145="Men",VLOOKUP(F145,'Time trial standards'!A$4:B$83,2,FALSE),VLOOKUP(F145,'Time trial standards'!A$4:C$83,3,FALSE)))</f>
        <v/>
      </c>
      <c r="I145" s="11" t="str">
        <f t="shared" si="20"/>
        <v/>
      </c>
      <c r="J145" s="11" t="str">
        <f t="shared" si="21"/>
        <v/>
      </c>
      <c r="K145" s="15" t="str">
        <f t="shared" si="22"/>
        <v/>
      </c>
      <c r="L145" s="5" t="str">
        <f t="shared" si="23"/>
        <v/>
      </c>
    </row>
    <row r="146" spans="1:12" x14ac:dyDescent="0.15">
      <c r="A146" s="6" t="str">
        <f>IF(ISNUMBER('Race 4'!A155),'Race 4'!A155,"")</f>
        <v/>
      </c>
      <c r="B146" s="8" t="str">
        <f>IF(ISNUMBER('Race 4'!A155),'Race 4'!B155,"")</f>
        <v/>
      </c>
      <c r="C146" s="5" t="str">
        <f>IF(ISNUMBER('Race 4'!A155),'Race 4'!#REF!,"")</f>
        <v/>
      </c>
      <c r="D146" s="5" t="str">
        <f>IF(ISNUMBER('Race 4'!A155),'Race 4'!E155,"")</f>
        <v/>
      </c>
      <c r="E146" s="5" t="str">
        <f>IF(ISNUMBER('Race 4'!A155),'Race 4'!H155,"")</f>
        <v/>
      </c>
      <c r="F146" s="5" t="str">
        <f>IF(ISNUMBER('Race 4'!A155),'Race 4'!F155,"")</f>
        <v/>
      </c>
      <c r="G146" s="11" t="str">
        <f>IF(ISNUMBER('Race 4'!A155),'Race 4'!M155,"")</f>
        <v/>
      </c>
      <c r="H146" s="14" t="str">
        <f>IF(A146="","",IF(E146="Men",VLOOKUP(F146,'Time trial standards'!A$4:B$83,2,FALSE),VLOOKUP(F146,'Time trial standards'!A$4:C$83,3,FALSE)))</f>
        <v/>
      </c>
      <c r="I146" s="11" t="str">
        <f t="shared" si="20"/>
        <v/>
      </c>
      <c r="J146" s="11" t="str">
        <f t="shared" si="21"/>
        <v/>
      </c>
      <c r="K146" s="15" t="str">
        <f t="shared" si="22"/>
        <v/>
      </c>
      <c r="L146" s="5" t="str">
        <f t="shared" si="23"/>
        <v/>
      </c>
    </row>
    <row r="147" spans="1:12" x14ac:dyDescent="0.15">
      <c r="A147" s="6" t="str">
        <f>IF(ISNUMBER('Race 4'!A156),'Race 4'!A156,"")</f>
        <v/>
      </c>
      <c r="B147" s="8" t="str">
        <f>IF(ISNUMBER('Race 4'!A156),'Race 4'!B156,"")</f>
        <v/>
      </c>
      <c r="C147" s="5" t="str">
        <f>IF(ISNUMBER('Race 4'!A156),'Race 4'!#REF!,"")</f>
        <v/>
      </c>
      <c r="D147" s="5" t="str">
        <f>IF(ISNUMBER('Race 4'!A156),'Race 4'!E156,"")</f>
        <v/>
      </c>
      <c r="E147" s="5" t="str">
        <f>IF(ISNUMBER('Race 4'!A156),'Race 4'!H156,"")</f>
        <v/>
      </c>
      <c r="F147" s="5" t="str">
        <f>IF(ISNUMBER('Race 4'!A156),'Race 4'!F156,"")</f>
        <v/>
      </c>
      <c r="G147" s="11" t="str">
        <f>IF(ISNUMBER('Race 4'!A156),'Race 4'!M156,"")</f>
        <v/>
      </c>
      <c r="H147" s="14" t="str">
        <f>IF(A147="","",IF(E147="Men",VLOOKUP(F147,'Time trial standards'!A$4:B$83,2,FALSE),VLOOKUP(F147,'Time trial standards'!A$4:C$83,3,FALSE)))</f>
        <v/>
      </c>
      <c r="I147" s="11" t="str">
        <f t="shared" si="20"/>
        <v/>
      </c>
      <c r="J147" s="11" t="str">
        <f t="shared" si="21"/>
        <v/>
      </c>
      <c r="K147" s="15" t="str">
        <f t="shared" si="22"/>
        <v/>
      </c>
      <c r="L147" s="5" t="str">
        <f t="shared" si="23"/>
        <v/>
      </c>
    </row>
    <row r="148" spans="1:12" x14ac:dyDescent="0.15">
      <c r="A148" s="6" t="str">
        <f>IF(ISNUMBER('Race 4'!A157),'Race 4'!A157,"")</f>
        <v/>
      </c>
      <c r="B148" s="8" t="str">
        <f>IF(ISNUMBER('Race 4'!A157),'Race 4'!B157,"")</f>
        <v/>
      </c>
      <c r="C148" s="5" t="str">
        <f>IF(ISNUMBER('Race 4'!A157),'Race 4'!#REF!,"")</f>
        <v/>
      </c>
      <c r="D148" s="5" t="str">
        <f>IF(ISNUMBER('Race 4'!A157),'Race 4'!E157,"")</f>
        <v/>
      </c>
      <c r="E148" s="5" t="str">
        <f>IF(ISNUMBER('Race 4'!A157),'Race 4'!H157,"")</f>
        <v/>
      </c>
      <c r="F148" s="5" t="str">
        <f>IF(ISNUMBER('Race 4'!A157),'Race 4'!F157,"")</f>
        <v/>
      </c>
      <c r="G148" s="11" t="str">
        <f>IF(ISNUMBER('Race 4'!A157),'Race 4'!M157,"")</f>
        <v/>
      </c>
      <c r="H148" s="14" t="str">
        <f>IF(A148="","",IF(E148="Men",VLOOKUP(F148,'Time trial standards'!A$4:B$83,2,FALSE),VLOOKUP(F148,'Time trial standards'!A$4:C$83,3,FALSE)))</f>
        <v/>
      </c>
      <c r="I148" s="11" t="str">
        <f t="shared" si="20"/>
        <v/>
      </c>
      <c r="J148" s="11" t="str">
        <f t="shared" si="21"/>
        <v/>
      </c>
      <c r="K148" s="15" t="str">
        <f t="shared" si="22"/>
        <v/>
      </c>
      <c r="L148" s="5" t="str">
        <f t="shared" si="23"/>
        <v/>
      </c>
    </row>
    <row r="149" spans="1:12" x14ac:dyDescent="0.15">
      <c r="A149" s="6" t="str">
        <f>IF(ISNUMBER('Race 4'!A158),'Race 4'!A158,"")</f>
        <v/>
      </c>
      <c r="B149" s="8" t="str">
        <f>IF(ISNUMBER('Race 4'!A158),'Race 4'!B158,"")</f>
        <v/>
      </c>
      <c r="C149" s="5" t="str">
        <f>IF(ISNUMBER('Race 4'!A158),'Race 4'!#REF!,"")</f>
        <v/>
      </c>
      <c r="D149" s="5" t="str">
        <f>IF(ISNUMBER('Race 4'!A158),'Race 4'!E158,"")</f>
        <v/>
      </c>
      <c r="E149" s="5" t="str">
        <f>IF(ISNUMBER('Race 4'!A158),'Race 4'!H158,"")</f>
        <v/>
      </c>
      <c r="F149" s="5" t="str">
        <f>IF(ISNUMBER('Race 4'!A158),'Race 4'!F158,"")</f>
        <v/>
      </c>
      <c r="G149" s="11" t="str">
        <f>IF(ISNUMBER('Race 4'!A158),'Race 4'!M158,"")</f>
        <v/>
      </c>
      <c r="H149" s="14" t="str">
        <f>IF(A149="","",IF(E149="Men",VLOOKUP(F149,'Time trial standards'!A$4:B$83,2,FALSE),VLOOKUP(F149,'Time trial standards'!A$4:C$83,3,FALSE)))</f>
        <v/>
      </c>
      <c r="I149" s="11" t="str">
        <f t="shared" si="20"/>
        <v/>
      </c>
      <c r="J149" s="11" t="str">
        <f t="shared" si="21"/>
        <v/>
      </c>
      <c r="K149" s="15" t="str">
        <f t="shared" si="22"/>
        <v/>
      </c>
      <c r="L149" s="5" t="str">
        <f t="shared" si="23"/>
        <v/>
      </c>
    </row>
    <row r="150" spans="1:12" x14ac:dyDescent="0.15">
      <c r="A150" s="6" t="str">
        <f>IF(ISNUMBER('Race 4'!A159),'Race 4'!A159,"")</f>
        <v/>
      </c>
      <c r="B150" s="8" t="str">
        <f>IF(ISNUMBER('Race 4'!A159),'Race 4'!B159,"")</f>
        <v/>
      </c>
      <c r="C150" s="5" t="str">
        <f>IF(ISNUMBER('Race 4'!A159),'Race 4'!#REF!,"")</f>
        <v/>
      </c>
      <c r="D150" s="5" t="str">
        <f>IF(ISNUMBER('Race 4'!A159),'Race 4'!E159,"")</f>
        <v/>
      </c>
      <c r="E150" s="5" t="str">
        <f>IF(ISNUMBER('Race 4'!A159),'Race 4'!H159,"")</f>
        <v/>
      </c>
      <c r="F150" s="5" t="str">
        <f>IF(ISNUMBER('Race 4'!A159),'Race 4'!F159,"")</f>
        <v/>
      </c>
      <c r="G150" s="11" t="str">
        <f>IF(ISNUMBER('Race 4'!A159),'Race 4'!M159,"")</f>
        <v/>
      </c>
      <c r="H150" s="14" t="str">
        <f>IF(A150="","",IF(E150="Men",VLOOKUP(F150,'Time trial standards'!A$4:B$83,2,FALSE),VLOOKUP(F150,'Time trial standards'!A$4:C$83,3,FALSE)))</f>
        <v/>
      </c>
      <c r="I150" s="11" t="str">
        <f t="shared" ref="I150:I181" si="24">IF(G150="","",IF(G150-H150&gt;0,G150-H150,""))</f>
        <v/>
      </c>
      <c r="J150" s="11" t="str">
        <f t="shared" si="21"/>
        <v/>
      </c>
      <c r="K150" s="15" t="str">
        <f t="shared" ref="K150:K181" si="25">IF(OR(G150="",G150=Y$1),"",IF(I150="",-J150/G150*100,I150/G150*100))</f>
        <v/>
      </c>
      <c r="L150" s="5" t="str">
        <f t="shared" ref="L150:L181" si="26">IF(K150="","",RANK(K150,K$2:K$98,1))</f>
        <v/>
      </c>
    </row>
    <row r="151" spans="1:12" x14ac:dyDescent="0.15">
      <c r="A151" s="6" t="str">
        <f>IF(ISNUMBER('Race 4'!A160),'Race 4'!A160,"")</f>
        <v/>
      </c>
      <c r="B151" s="8" t="str">
        <f>IF(ISNUMBER('Race 4'!A160),'Race 4'!B160,"")</f>
        <v/>
      </c>
      <c r="C151" s="5" t="str">
        <f>IF(ISNUMBER('Race 4'!A160),'Race 4'!#REF!,"")</f>
        <v/>
      </c>
      <c r="D151" s="5" t="str">
        <f>IF(ISNUMBER('Race 4'!A160),'Race 4'!E160,"")</f>
        <v/>
      </c>
      <c r="E151" s="5" t="str">
        <f>IF(ISNUMBER('Race 4'!A160),'Race 4'!H160,"")</f>
        <v/>
      </c>
      <c r="F151" s="5" t="str">
        <f>IF(ISNUMBER('Race 4'!A160),'Race 4'!F160,"")</f>
        <v/>
      </c>
      <c r="G151" s="11" t="str">
        <f>IF(ISNUMBER('Race 4'!A160),'Race 4'!M160,"")</f>
        <v/>
      </c>
      <c r="H151" s="14" t="str">
        <f>IF(A151="","",IF(E151="Men",VLOOKUP(F151,'Time trial standards'!A$4:B$83,2,FALSE),VLOOKUP(F151,'Time trial standards'!A$4:C$83,3,FALSE)))</f>
        <v/>
      </c>
      <c r="I151" s="11" t="str">
        <f t="shared" si="24"/>
        <v/>
      </c>
      <c r="J151" s="11" t="str">
        <f t="shared" si="21"/>
        <v/>
      </c>
      <c r="K151" s="15" t="str">
        <f t="shared" si="25"/>
        <v/>
      </c>
      <c r="L151" s="5" t="str">
        <f t="shared" si="26"/>
        <v/>
      </c>
    </row>
    <row r="152" spans="1:12" x14ac:dyDescent="0.15">
      <c r="A152" s="6" t="str">
        <f>IF(ISNUMBER('Race 4'!A161),'Race 4'!A161,"")</f>
        <v/>
      </c>
      <c r="B152" s="8" t="str">
        <f>IF(ISNUMBER('Race 4'!A161),'Race 4'!B161,"")</f>
        <v/>
      </c>
      <c r="C152" s="5" t="str">
        <f>IF(ISNUMBER('Race 4'!A161),'Race 4'!#REF!,"")</f>
        <v/>
      </c>
      <c r="D152" s="5" t="str">
        <f>IF(ISNUMBER('Race 4'!A161),'Race 4'!E161,"")</f>
        <v/>
      </c>
      <c r="E152" s="5" t="str">
        <f>IF(ISNUMBER('Race 4'!A161),'Race 4'!H161,"")</f>
        <v/>
      </c>
      <c r="F152" s="5" t="str">
        <f>IF(ISNUMBER('Race 4'!A161),'Race 4'!F161,"")</f>
        <v/>
      </c>
      <c r="G152" s="11" t="str">
        <f>IF(ISNUMBER('Race 4'!A161),'Race 4'!M161,"")</f>
        <v/>
      </c>
      <c r="H152" s="14" t="str">
        <f>IF(A152="","",IF(E152="Men",VLOOKUP(F152,'Time trial standards'!A$4:B$83,2,FALSE),VLOOKUP(F152,'Time trial standards'!A$4:C$83,3,FALSE)))</f>
        <v/>
      </c>
      <c r="I152" s="11" t="str">
        <f t="shared" si="24"/>
        <v/>
      </c>
      <c r="J152" s="11" t="str">
        <f t="shared" si="21"/>
        <v/>
      </c>
      <c r="K152" s="15" t="str">
        <f t="shared" si="25"/>
        <v/>
      </c>
      <c r="L152" s="5" t="str">
        <f t="shared" si="26"/>
        <v/>
      </c>
    </row>
    <row r="153" spans="1:12" x14ac:dyDescent="0.15">
      <c r="H153" s="14"/>
    </row>
    <row r="154" spans="1:12" x14ac:dyDescent="0.15">
      <c r="H154" s="14"/>
    </row>
    <row r="155" spans="1:12" x14ac:dyDescent="0.15">
      <c r="H155" s="14"/>
    </row>
    <row r="156" spans="1:12" x14ac:dyDescent="0.15">
      <c r="H156" s="14"/>
    </row>
    <row r="157" spans="1:12" x14ac:dyDescent="0.15">
      <c r="H157" s="14"/>
    </row>
    <row r="158" spans="1:12" x14ac:dyDescent="0.15">
      <c r="H158" s="14"/>
    </row>
    <row r="159" spans="1:12" x14ac:dyDescent="0.15">
      <c r="H159" s="14"/>
    </row>
    <row r="160" spans="1:12" x14ac:dyDescent="0.15">
      <c r="H160" s="14"/>
    </row>
    <row r="161" spans="8:8" x14ac:dyDescent="0.15">
      <c r="H161" s="14"/>
    </row>
    <row r="162" spans="8:8" x14ac:dyDescent="0.15">
      <c r="H162" s="14"/>
    </row>
    <row r="163" spans="8:8" x14ac:dyDescent="0.15">
      <c r="H163" s="14"/>
    </row>
    <row r="164" spans="8:8" x14ac:dyDescent="0.15">
      <c r="H164" s="14"/>
    </row>
    <row r="165" spans="8:8" x14ac:dyDescent="0.15">
      <c r="H165" s="14"/>
    </row>
    <row r="166" spans="8:8" x14ac:dyDescent="0.15">
      <c r="H166" s="14"/>
    </row>
    <row r="167" spans="8:8" x14ac:dyDescent="0.15">
      <c r="H167" s="14"/>
    </row>
    <row r="168" spans="8:8" x14ac:dyDescent="0.15">
      <c r="H168" s="14"/>
    </row>
    <row r="169" spans="8:8" x14ac:dyDescent="0.15">
      <c r="H169" s="14"/>
    </row>
    <row r="170" spans="8:8" x14ac:dyDescent="0.15">
      <c r="H170" s="14"/>
    </row>
    <row r="171" spans="8:8" x14ac:dyDescent="0.15">
      <c r="H171" s="14"/>
    </row>
    <row r="172" spans="8:8" x14ac:dyDescent="0.15">
      <c r="H172" s="14"/>
    </row>
    <row r="173" spans="8:8" x14ac:dyDescent="0.15">
      <c r="H173" s="14"/>
    </row>
    <row r="174" spans="8:8" x14ac:dyDescent="0.15">
      <c r="H174" s="14"/>
    </row>
    <row r="175" spans="8:8" x14ac:dyDescent="0.15">
      <c r="H175" s="14"/>
    </row>
    <row r="176" spans="8:8" x14ac:dyDescent="0.15">
      <c r="H176" s="14"/>
    </row>
    <row r="177" spans="8:8" x14ac:dyDescent="0.15">
      <c r="H177" s="14"/>
    </row>
    <row r="178" spans="8:8" x14ac:dyDescent="0.15">
      <c r="H178" s="14"/>
    </row>
    <row r="179" spans="8:8" x14ac:dyDescent="0.15">
      <c r="H179" s="14"/>
    </row>
    <row r="180" spans="8:8" x14ac:dyDescent="0.15">
      <c r="H180" s="14"/>
    </row>
    <row r="181" spans="8:8" x14ac:dyDescent="0.15">
      <c r="H181" s="14"/>
    </row>
    <row r="182" spans="8:8" x14ac:dyDescent="0.15">
      <c r="H182" s="14"/>
    </row>
    <row r="183" spans="8:8" x14ac:dyDescent="0.15">
      <c r="H183" s="14"/>
    </row>
    <row r="184" spans="8:8" x14ac:dyDescent="0.15">
      <c r="H184" s="14"/>
    </row>
    <row r="185" spans="8:8" x14ac:dyDescent="0.15">
      <c r="H185" s="14"/>
    </row>
    <row r="186" spans="8:8" x14ac:dyDescent="0.15">
      <c r="H186" s="14"/>
    </row>
    <row r="187" spans="8:8" x14ac:dyDescent="0.15">
      <c r="H187" s="14"/>
    </row>
    <row r="188" spans="8:8" x14ac:dyDescent="0.15">
      <c r="H188" s="14"/>
    </row>
    <row r="189" spans="8:8" x14ac:dyDescent="0.15">
      <c r="H189" s="14"/>
    </row>
    <row r="190" spans="8:8" x14ac:dyDescent="0.15">
      <c r="H190" s="14"/>
    </row>
    <row r="191" spans="8:8" x14ac:dyDescent="0.15">
      <c r="H191" s="14"/>
    </row>
    <row r="192" spans="8:8" x14ac:dyDescent="0.15">
      <c r="H192" s="14"/>
    </row>
    <row r="193" spans="8:8" x14ac:dyDescent="0.15">
      <c r="H193" s="14"/>
    </row>
    <row r="194" spans="8:8" x14ac:dyDescent="0.15">
      <c r="H194" s="14"/>
    </row>
    <row r="195" spans="8:8" x14ac:dyDescent="0.15">
      <c r="H195" s="14"/>
    </row>
    <row r="196" spans="8:8" x14ac:dyDescent="0.15">
      <c r="H196" s="14"/>
    </row>
    <row r="197" spans="8:8" x14ac:dyDescent="0.15">
      <c r="H197" s="14"/>
    </row>
    <row r="198" spans="8:8" x14ac:dyDescent="0.15">
      <c r="H198" s="14"/>
    </row>
    <row r="199" spans="8:8" x14ac:dyDescent="0.15">
      <c r="H199" s="14"/>
    </row>
    <row r="200" spans="8:8" x14ac:dyDescent="0.15">
      <c r="H200" s="14"/>
    </row>
  </sheetData>
  <autoFilter ref="A1:L200" xr:uid="{00000000-0009-0000-0000-000001000000}">
    <sortState xmlns:xlrd2="http://schemas.microsoft.com/office/spreadsheetml/2017/richdata2" ref="A2:L200">
      <sortCondition ref="L1:L200"/>
    </sortState>
  </autoFilter>
  <sortState xmlns:xlrd2="http://schemas.microsoft.com/office/spreadsheetml/2017/richdata2" ref="A22:L28">
    <sortCondition ref="L22:L28"/>
  </sortState>
  <pageMargins left="0.7" right="0.7" top="0.75" bottom="0.75" header="0.3" footer="0.3"/>
  <pageSetup paperSize="9" orientation="portrait" horizontalDpi="4294967293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56A21-B146-7D40-A6E5-F4F2CFC713F7}">
  <dimension ref="A1:R45"/>
  <sheetViews>
    <sheetView workbookViewId="0">
      <selection activeCell="A2" sqref="A2"/>
    </sheetView>
  </sheetViews>
  <sheetFormatPr baseColWidth="10" defaultRowHeight="13" x14ac:dyDescent="0.15"/>
  <cols>
    <col min="1" max="4" width="8.83203125" customWidth="1"/>
    <col min="5" max="5" width="16" customWidth="1"/>
    <col min="6" max="256" width="8.83203125" customWidth="1"/>
  </cols>
  <sheetData>
    <row r="1" spans="1:18" ht="33" thickBot="1" x14ac:dyDescent="0.25">
      <c r="A1" s="18" t="s">
        <v>0</v>
      </c>
      <c r="B1" s="16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7</v>
      </c>
      <c r="H1" s="16" t="s">
        <v>8</v>
      </c>
      <c r="I1" s="17" t="s">
        <v>9</v>
      </c>
      <c r="J1" s="17" t="s">
        <v>11</v>
      </c>
      <c r="K1" s="17" t="s">
        <v>38</v>
      </c>
      <c r="L1" s="16" t="s">
        <v>12</v>
      </c>
      <c r="M1" s="16" t="s">
        <v>13</v>
      </c>
      <c r="N1" s="16" t="s">
        <v>14</v>
      </c>
      <c r="O1" s="16" t="s">
        <v>15</v>
      </c>
      <c r="P1" s="16" t="s">
        <v>39</v>
      </c>
      <c r="Q1" s="16" t="s">
        <v>16</v>
      </c>
      <c r="R1" s="16" t="s">
        <v>17</v>
      </c>
    </row>
    <row r="2" spans="1:18" x14ac:dyDescent="0.15">
      <c r="A2" s="55"/>
      <c r="B2" s="20"/>
      <c r="H2" s="20"/>
      <c r="L2" s="20"/>
      <c r="M2" s="20"/>
      <c r="N2" s="20"/>
      <c r="O2" s="20"/>
      <c r="P2" s="20"/>
      <c r="Q2" s="20"/>
      <c r="R2" s="20"/>
    </row>
    <row r="3" spans="1:18" x14ac:dyDescent="0.15">
      <c r="A3" s="55"/>
      <c r="B3" s="20"/>
      <c r="H3" s="20"/>
      <c r="L3" s="20"/>
      <c r="M3" s="20"/>
      <c r="N3" s="20"/>
      <c r="O3" s="20"/>
      <c r="P3" s="20"/>
      <c r="Q3" s="20"/>
      <c r="R3" s="20"/>
    </row>
    <row r="4" spans="1:18" x14ac:dyDescent="0.15">
      <c r="A4" s="55"/>
      <c r="B4" s="20"/>
      <c r="H4" s="20"/>
      <c r="L4" s="20"/>
      <c r="M4" s="20"/>
      <c r="N4" s="20"/>
      <c r="O4" s="20"/>
      <c r="P4" s="20"/>
      <c r="Q4" s="20"/>
      <c r="R4" s="20"/>
    </row>
    <row r="5" spans="1:18" x14ac:dyDescent="0.15">
      <c r="A5" s="55"/>
      <c r="B5" s="20"/>
      <c r="H5" s="20"/>
      <c r="L5" s="20"/>
      <c r="M5" s="20"/>
      <c r="N5" s="20"/>
      <c r="O5" s="20"/>
      <c r="P5" s="20"/>
      <c r="Q5" s="20"/>
      <c r="R5" s="20"/>
    </row>
    <row r="6" spans="1:18" x14ac:dyDescent="0.15">
      <c r="A6" s="55"/>
      <c r="B6" s="20"/>
      <c r="H6" s="20"/>
      <c r="L6" s="20"/>
      <c r="M6" s="20"/>
      <c r="N6" s="20"/>
      <c r="O6" s="20"/>
      <c r="P6" s="20"/>
      <c r="Q6" s="20"/>
      <c r="R6" s="20"/>
    </row>
    <row r="7" spans="1:18" x14ac:dyDescent="0.15">
      <c r="A7" s="55"/>
      <c r="B7" s="20"/>
      <c r="H7" s="20"/>
      <c r="L7" s="20"/>
      <c r="M7" s="20"/>
      <c r="N7" s="20"/>
      <c r="O7" s="20"/>
      <c r="P7" s="20"/>
      <c r="Q7" s="20"/>
      <c r="R7" s="20"/>
    </row>
    <row r="8" spans="1:18" x14ac:dyDescent="0.15">
      <c r="A8" s="55"/>
      <c r="B8" s="20"/>
      <c r="H8" s="20"/>
      <c r="L8" s="20"/>
      <c r="M8" s="20"/>
      <c r="N8" s="20"/>
      <c r="O8" s="20"/>
      <c r="P8" s="20"/>
      <c r="Q8" s="20"/>
      <c r="R8" s="20"/>
    </row>
    <row r="9" spans="1:18" x14ac:dyDescent="0.15">
      <c r="A9" s="55"/>
      <c r="B9" s="20"/>
      <c r="H9" s="20"/>
      <c r="L9" s="20"/>
      <c r="M9" s="20"/>
      <c r="N9" s="20"/>
      <c r="O9" s="20"/>
      <c r="P9" s="20"/>
      <c r="Q9" s="20"/>
      <c r="R9" s="20"/>
    </row>
    <row r="10" spans="1:18" x14ac:dyDescent="0.15">
      <c r="A10" s="55"/>
      <c r="B10" s="20"/>
      <c r="H10" s="20"/>
      <c r="L10" s="20"/>
      <c r="M10" s="20"/>
      <c r="N10" s="20"/>
      <c r="O10" s="20"/>
      <c r="P10" s="20"/>
      <c r="Q10" s="20"/>
      <c r="R10" s="20"/>
    </row>
    <row r="11" spans="1:18" x14ac:dyDescent="0.15">
      <c r="A11" s="55"/>
      <c r="B11" s="20"/>
      <c r="H11" s="20"/>
      <c r="L11" s="20"/>
      <c r="M11" s="20"/>
      <c r="N11" s="20"/>
      <c r="O11" s="20"/>
      <c r="P11" s="20"/>
      <c r="Q11" s="20"/>
      <c r="R11" s="20"/>
    </row>
    <row r="12" spans="1:18" x14ac:dyDescent="0.15">
      <c r="A12" s="55"/>
      <c r="B12" s="20"/>
      <c r="H12" s="20"/>
      <c r="L12" s="20"/>
      <c r="M12" s="20"/>
      <c r="N12" s="20"/>
      <c r="O12" s="20"/>
      <c r="P12" s="20"/>
      <c r="Q12" s="20"/>
      <c r="R12" s="20"/>
    </row>
    <row r="13" spans="1:18" x14ac:dyDescent="0.15">
      <c r="A13" s="55"/>
      <c r="B13" s="20"/>
      <c r="H13" s="20"/>
      <c r="L13" s="20"/>
      <c r="M13" s="20"/>
      <c r="N13" s="20"/>
      <c r="O13" s="20"/>
      <c r="P13" s="20"/>
      <c r="Q13" s="20"/>
      <c r="R13" s="20"/>
    </row>
    <row r="14" spans="1:18" x14ac:dyDescent="0.15">
      <c r="A14" s="55"/>
      <c r="B14" s="20"/>
      <c r="H14" s="20"/>
      <c r="L14" s="20"/>
      <c r="M14" s="20"/>
      <c r="N14" s="20"/>
      <c r="O14" s="20"/>
      <c r="P14" s="20"/>
      <c r="Q14" s="20"/>
      <c r="R14" s="20"/>
    </row>
    <row r="15" spans="1:18" x14ac:dyDescent="0.15">
      <c r="A15" s="55"/>
      <c r="B15" s="20"/>
      <c r="H15" s="20"/>
      <c r="L15" s="20"/>
      <c r="M15" s="20"/>
      <c r="N15" s="20"/>
      <c r="O15" s="20"/>
      <c r="P15" s="20"/>
      <c r="Q15" s="20"/>
      <c r="R15" s="20"/>
    </row>
    <row r="16" spans="1:18" x14ac:dyDescent="0.15">
      <c r="A16" s="55"/>
      <c r="B16" s="20"/>
      <c r="H16" s="20"/>
      <c r="L16" s="20"/>
      <c r="M16" s="20"/>
      <c r="N16" s="20"/>
      <c r="O16" s="20"/>
      <c r="P16" s="20"/>
      <c r="Q16" s="20"/>
      <c r="R16" s="20"/>
    </row>
    <row r="17" spans="1:18" x14ac:dyDescent="0.15">
      <c r="A17" s="55"/>
      <c r="B17" s="20"/>
      <c r="H17" s="20"/>
      <c r="L17" s="20"/>
      <c r="M17" s="20"/>
      <c r="N17" s="20"/>
      <c r="O17" s="20"/>
      <c r="P17" s="20"/>
      <c r="Q17" s="20"/>
      <c r="R17" s="20"/>
    </row>
    <row r="18" spans="1:18" x14ac:dyDescent="0.15">
      <c r="A18" s="55"/>
      <c r="B18" s="20"/>
      <c r="H18" s="20"/>
      <c r="L18" s="20"/>
      <c r="M18" s="20"/>
      <c r="N18" s="20"/>
      <c r="O18" s="20"/>
      <c r="P18" s="20"/>
      <c r="Q18" s="20"/>
      <c r="R18" s="20"/>
    </row>
    <row r="19" spans="1:18" x14ac:dyDescent="0.15">
      <c r="A19" s="55"/>
      <c r="B19" s="20"/>
      <c r="H19" s="20"/>
      <c r="L19" s="20"/>
      <c r="M19" s="20"/>
      <c r="N19" s="20"/>
      <c r="O19" s="20"/>
      <c r="P19" s="20"/>
      <c r="Q19" s="20"/>
      <c r="R19" s="20"/>
    </row>
    <row r="20" spans="1:18" x14ac:dyDescent="0.15">
      <c r="A20" s="55"/>
      <c r="B20" s="20"/>
      <c r="H20" s="20"/>
      <c r="L20" s="20"/>
      <c r="M20" s="20"/>
      <c r="N20" s="20"/>
      <c r="O20" s="20"/>
      <c r="P20" s="20"/>
      <c r="Q20" s="20"/>
      <c r="R20" s="20"/>
    </row>
    <row r="21" spans="1:18" x14ac:dyDescent="0.15">
      <c r="A21" s="55"/>
      <c r="B21" s="20"/>
      <c r="H21" s="20"/>
      <c r="L21" s="20"/>
      <c r="M21" s="20"/>
      <c r="N21" s="20"/>
      <c r="O21" s="20"/>
      <c r="P21" s="20"/>
      <c r="Q21" s="20"/>
      <c r="R21" s="20"/>
    </row>
    <row r="22" spans="1:18" x14ac:dyDescent="0.15">
      <c r="A22" s="55"/>
      <c r="B22" s="20"/>
      <c r="H22" s="20"/>
      <c r="L22" s="20"/>
      <c r="M22" s="20"/>
      <c r="N22" s="20"/>
      <c r="O22" s="20"/>
      <c r="P22" s="20"/>
      <c r="Q22" s="20"/>
      <c r="R22" s="20"/>
    </row>
    <row r="23" spans="1:18" x14ac:dyDescent="0.15">
      <c r="A23" s="55"/>
      <c r="B23" s="20"/>
      <c r="H23" s="20"/>
      <c r="L23" s="20"/>
      <c r="M23" s="20"/>
      <c r="N23" s="20"/>
      <c r="O23" s="20"/>
      <c r="P23" s="20"/>
      <c r="Q23" s="20"/>
      <c r="R23" s="20"/>
    </row>
    <row r="24" spans="1:18" x14ac:dyDescent="0.15">
      <c r="A24" s="55"/>
      <c r="B24" s="20"/>
      <c r="H24" s="20"/>
      <c r="L24" s="20"/>
      <c r="M24" s="20"/>
      <c r="N24" s="20"/>
      <c r="O24" s="20"/>
      <c r="P24" s="20"/>
      <c r="Q24" s="20"/>
      <c r="R24" s="20"/>
    </row>
    <row r="25" spans="1:18" x14ac:dyDescent="0.15">
      <c r="A25" s="55"/>
      <c r="B25" s="20"/>
      <c r="H25" s="20"/>
      <c r="L25" s="20"/>
      <c r="M25" s="20"/>
      <c r="N25" s="20"/>
      <c r="O25" s="20"/>
      <c r="P25" s="20"/>
      <c r="Q25" s="20"/>
      <c r="R25" s="20"/>
    </row>
    <row r="26" spans="1:18" x14ac:dyDescent="0.15">
      <c r="A26" s="55"/>
      <c r="B26" s="20"/>
      <c r="H26" s="20"/>
      <c r="L26" s="20"/>
      <c r="M26" s="20"/>
      <c r="N26" s="20"/>
      <c r="O26" s="20"/>
      <c r="P26" s="20"/>
      <c r="Q26" s="20"/>
      <c r="R26" s="20"/>
    </row>
    <row r="27" spans="1:18" x14ac:dyDescent="0.15">
      <c r="A27" s="55"/>
      <c r="B27" s="20"/>
      <c r="H27" s="20"/>
      <c r="L27" s="20"/>
      <c r="M27" s="20"/>
      <c r="N27" s="20"/>
      <c r="O27" s="20"/>
      <c r="P27" s="20"/>
      <c r="Q27" s="20"/>
      <c r="R27" s="20"/>
    </row>
    <row r="28" spans="1:18" x14ac:dyDescent="0.15">
      <c r="A28" s="55"/>
      <c r="B28" s="20"/>
      <c r="H28" s="20"/>
      <c r="L28" s="20"/>
      <c r="M28" s="20"/>
      <c r="N28" s="20"/>
      <c r="O28" s="20"/>
      <c r="P28" s="20"/>
      <c r="Q28" s="20"/>
      <c r="R28" s="20"/>
    </row>
    <row r="29" spans="1:18" x14ac:dyDescent="0.15">
      <c r="A29" s="55"/>
      <c r="B29" s="20"/>
      <c r="H29" s="20"/>
      <c r="L29" s="20"/>
      <c r="M29" s="20"/>
      <c r="N29" s="20"/>
      <c r="O29" s="20"/>
      <c r="P29" s="20"/>
      <c r="Q29" s="20"/>
      <c r="R29" s="20"/>
    </row>
    <row r="30" spans="1:18" x14ac:dyDescent="0.15">
      <c r="A30" s="56"/>
      <c r="B30" s="56"/>
      <c r="C30" s="57"/>
      <c r="D30" s="57"/>
      <c r="E30" s="57"/>
      <c r="F30" s="57"/>
      <c r="G30" s="57"/>
      <c r="H30" s="56"/>
      <c r="I30" s="57"/>
      <c r="J30" s="57"/>
      <c r="K30" s="57"/>
      <c r="L30" s="56"/>
      <c r="M30" s="56"/>
      <c r="N30" s="56"/>
      <c r="O30" s="56"/>
      <c r="P30" s="56"/>
      <c r="Q30" s="56"/>
      <c r="R30" s="56"/>
    </row>
    <row r="31" spans="1:18" x14ac:dyDescent="0.15">
      <c r="A31" s="56"/>
      <c r="B31" s="56"/>
      <c r="C31" s="57"/>
      <c r="D31" s="57"/>
      <c r="E31" s="57"/>
      <c r="F31" s="57"/>
      <c r="G31" s="57"/>
      <c r="H31" s="56"/>
      <c r="I31" s="57"/>
      <c r="J31" s="57"/>
      <c r="K31" s="57"/>
      <c r="L31" s="56"/>
      <c r="M31" s="56"/>
      <c r="N31" s="56"/>
      <c r="O31" s="56"/>
      <c r="P31" s="56"/>
      <c r="Q31" s="56"/>
      <c r="R31" s="56"/>
    </row>
    <row r="32" spans="1:18" x14ac:dyDescent="0.15">
      <c r="A32" s="56"/>
      <c r="B32" s="56"/>
      <c r="C32" s="57"/>
      <c r="D32" s="57"/>
      <c r="E32" s="57"/>
      <c r="F32" s="57"/>
      <c r="G32" s="57"/>
      <c r="H32" s="56"/>
      <c r="I32" s="57"/>
      <c r="J32" s="57"/>
      <c r="K32" s="57"/>
      <c r="L32" s="56"/>
      <c r="M32" s="56"/>
      <c r="N32" s="56"/>
      <c r="O32" s="56"/>
      <c r="P32" s="56"/>
      <c r="Q32" s="56"/>
      <c r="R32" s="56"/>
    </row>
    <row r="33" spans="1:18" x14ac:dyDescent="0.15">
      <c r="A33" s="56"/>
      <c r="B33" s="56"/>
      <c r="C33" s="57"/>
      <c r="D33" s="57"/>
      <c r="E33" s="57"/>
      <c r="F33" s="57"/>
      <c r="G33" s="57"/>
      <c r="H33" s="56"/>
      <c r="I33" s="57"/>
      <c r="J33" s="57"/>
      <c r="K33" s="57"/>
      <c r="L33" s="56"/>
      <c r="M33" s="56"/>
      <c r="N33" s="56"/>
      <c r="O33" s="56"/>
      <c r="P33" s="56"/>
      <c r="Q33" s="56"/>
      <c r="R33" s="56"/>
    </row>
    <row r="34" spans="1:18" x14ac:dyDescent="0.15">
      <c r="A34" s="56"/>
      <c r="B34" s="56"/>
      <c r="C34" s="57"/>
      <c r="D34" s="57"/>
      <c r="E34" s="57"/>
      <c r="F34" s="57"/>
      <c r="G34" s="57"/>
      <c r="H34" s="56"/>
      <c r="I34" s="57"/>
      <c r="J34" s="57"/>
      <c r="K34" s="57"/>
      <c r="L34" s="56"/>
      <c r="M34" s="56"/>
      <c r="N34" s="56"/>
      <c r="O34" s="56"/>
      <c r="P34" s="56"/>
      <c r="Q34" s="56"/>
      <c r="R34" s="56"/>
    </row>
    <row r="35" spans="1:18" x14ac:dyDescent="0.15">
      <c r="A35" s="56"/>
      <c r="B35" s="56"/>
      <c r="C35" s="57"/>
      <c r="D35" s="57"/>
      <c r="E35" s="57"/>
      <c r="F35" s="57"/>
      <c r="G35" s="57"/>
      <c r="H35" s="56"/>
      <c r="I35" s="57"/>
      <c r="J35" s="57"/>
      <c r="K35" s="57"/>
      <c r="L35" s="56"/>
      <c r="M35" s="56"/>
      <c r="N35" s="56"/>
      <c r="O35" s="56"/>
      <c r="P35" s="56"/>
      <c r="Q35" s="56"/>
      <c r="R35" s="56"/>
    </row>
    <row r="36" spans="1:18" x14ac:dyDescent="0.15">
      <c r="A36" s="56"/>
      <c r="B36" s="56"/>
      <c r="C36" s="57"/>
      <c r="D36" s="57"/>
      <c r="E36" s="57"/>
      <c r="F36" s="57"/>
      <c r="G36" s="57"/>
      <c r="H36" s="56"/>
      <c r="I36" s="57"/>
      <c r="J36" s="57"/>
      <c r="K36" s="57"/>
      <c r="L36" s="56"/>
      <c r="M36" s="56"/>
      <c r="N36" s="56"/>
      <c r="O36" s="56"/>
      <c r="P36" s="56"/>
      <c r="Q36" s="56"/>
      <c r="R36" s="56"/>
    </row>
    <row r="37" spans="1:18" x14ac:dyDescent="0.15">
      <c r="A37" s="56"/>
      <c r="B37" s="56"/>
      <c r="C37" s="57"/>
      <c r="D37" s="57"/>
      <c r="E37" s="57"/>
      <c r="F37" s="57"/>
      <c r="G37" s="57"/>
      <c r="H37" s="56"/>
      <c r="I37" s="57"/>
      <c r="J37" s="57"/>
      <c r="K37" s="57"/>
      <c r="L37" s="56"/>
      <c r="M37" s="56"/>
      <c r="N37" s="56"/>
      <c r="O37" s="56"/>
      <c r="P37" s="56"/>
      <c r="Q37" s="56"/>
      <c r="R37" s="56"/>
    </row>
    <row r="38" spans="1:18" x14ac:dyDescent="0.15">
      <c r="A38" s="56"/>
      <c r="B38" s="56"/>
      <c r="C38" s="57"/>
      <c r="D38" s="57"/>
      <c r="E38" s="57"/>
      <c r="F38" s="57"/>
      <c r="G38" s="57"/>
      <c r="H38" s="56"/>
      <c r="I38" s="57"/>
      <c r="J38" s="57"/>
      <c r="K38" s="57"/>
      <c r="L38" s="56"/>
      <c r="M38" s="56"/>
      <c r="N38" s="56"/>
      <c r="O38" s="56"/>
      <c r="P38" s="56"/>
      <c r="Q38" s="56"/>
      <c r="R38" s="56"/>
    </row>
    <row r="39" spans="1:18" x14ac:dyDescent="0.15">
      <c r="A39" s="56"/>
      <c r="B39" s="56"/>
      <c r="C39" s="57"/>
      <c r="D39" s="57"/>
      <c r="E39" s="57"/>
      <c r="F39" s="57"/>
      <c r="G39" s="57"/>
      <c r="H39" s="56"/>
      <c r="I39" s="57"/>
      <c r="J39" s="57"/>
      <c r="K39" s="57"/>
      <c r="L39" s="56"/>
      <c r="M39" s="56"/>
      <c r="N39" s="56"/>
      <c r="O39" s="56"/>
      <c r="P39" s="56"/>
      <c r="Q39" s="56"/>
      <c r="R39" s="56"/>
    </row>
    <row r="40" spans="1:18" x14ac:dyDescent="0.15">
      <c r="A40" s="56"/>
      <c r="B40" s="56"/>
      <c r="C40" s="57"/>
      <c r="D40" s="57"/>
      <c r="E40" s="57"/>
      <c r="F40" s="57"/>
      <c r="G40" s="57"/>
      <c r="H40" s="56"/>
      <c r="I40" s="57"/>
      <c r="J40" s="57"/>
      <c r="K40" s="57"/>
      <c r="L40" s="56"/>
      <c r="M40" s="56"/>
      <c r="N40" s="56"/>
      <c r="O40" s="56"/>
      <c r="P40" s="56"/>
      <c r="Q40" s="56"/>
      <c r="R40" s="56"/>
    </row>
    <row r="41" spans="1:18" x14ac:dyDescent="0.15">
      <c r="A41" s="56"/>
      <c r="B41" s="56"/>
      <c r="C41" s="57"/>
      <c r="D41" s="57"/>
      <c r="E41" s="57"/>
      <c r="F41" s="57"/>
      <c r="G41" s="57"/>
      <c r="H41" s="56"/>
      <c r="I41" s="57"/>
      <c r="J41" s="57"/>
      <c r="K41" s="57"/>
      <c r="L41" s="56"/>
      <c r="M41" s="56"/>
      <c r="N41" s="56"/>
      <c r="O41" s="56"/>
      <c r="P41" s="56"/>
      <c r="Q41" s="56"/>
      <c r="R41" s="56"/>
    </row>
    <row r="42" spans="1:18" x14ac:dyDescent="0.15">
      <c r="A42" s="56"/>
      <c r="B42" s="56"/>
      <c r="C42" s="57"/>
      <c r="D42" s="57"/>
      <c r="E42" s="57"/>
      <c r="F42" s="57"/>
      <c r="G42" s="57"/>
      <c r="H42" s="56"/>
      <c r="I42" s="57"/>
      <c r="J42" s="57"/>
      <c r="K42" s="57"/>
      <c r="L42" s="56"/>
      <c r="M42" s="56"/>
      <c r="N42" s="56"/>
      <c r="O42" s="56"/>
      <c r="P42" s="56"/>
      <c r="Q42" s="56"/>
      <c r="R42" s="56"/>
    </row>
    <row r="43" spans="1:18" x14ac:dyDescent="0.15">
      <c r="A43" s="56"/>
      <c r="B43" s="56"/>
      <c r="C43" s="57"/>
      <c r="D43" s="57"/>
      <c r="E43" s="57"/>
      <c r="F43" s="57"/>
      <c r="G43" s="57"/>
      <c r="H43" s="56"/>
      <c r="I43" s="57"/>
      <c r="J43" s="57"/>
      <c r="K43" s="57"/>
      <c r="L43" s="56"/>
      <c r="M43" s="56"/>
      <c r="N43" s="56"/>
      <c r="O43" s="56"/>
      <c r="P43" s="56"/>
      <c r="Q43" s="56"/>
      <c r="R43" s="56"/>
    </row>
    <row r="44" spans="1:18" x14ac:dyDescent="0.15">
      <c r="A44" s="56"/>
      <c r="B44" s="56"/>
      <c r="C44" s="57"/>
      <c r="D44" s="57"/>
      <c r="E44" s="57"/>
      <c r="F44" s="57"/>
      <c r="G44" s="57"/>
      <c r="H44" s="56"/>
      <c r="I44" s="57"/>
      <c r="J44" s="57"/>
      <c r="K44" s="57"/>
      <c r="L44" s="56"/>
      <c r="M44" s="56"/>
      <c r="N44" s="56"/>
      <c r="O44" s="56"/>
      <c r="P44" s="56"/>
      <c r="Q44" s="56"/>
      <c r="R44" s="56"/>
    </row>
    <row r="45" spans="1:18" x14ac:dyDescent="0.15">
      <c r="A45" s="20"/>
      <c r="B45" s="20"/>
      <c r="H45" s="20"/>
      <c r="L45" s="20"/>
      <c r="M45" s="20"/>
      <c r="N45" s="20"/>
      <c r="O45" s="20"/>
      <c r="P45" s="20"/>
      <c r="Q45" s="20"/>
      <c r="R45" s="20"/>
    </row>
  </sheetData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8</vt:i4>
      </vt:variant>
    </vt:vector>
  </HeadingPairs>
  <TitlesOfParts>
    <vt:vector size="22" baseType="lpstr">
      <vt:lpstr>Race 1</vt:lpstr>
      <vt:lpstr>Race 1 adjusted</vt:lpstr>
      <vt:lpstr>Race 2</vt:lpstr>
      <vt:lpstr>Race 2 adjusted</vt:lpstr>
      <vt:lpstr>Race 3</vt:lpstr>
      <vt:lpstr>Race 3 adjusted</vt:lpstr>
      <vt:lpstr>Race 4</vt:lpstr>
      <vt:lpstr>Race 4 adjusted</vt:lpstr>
      <vt:lpstr>Race 5</vt:lpstr>
      <vt:lpstr>Race 5 adjusted</vt:lpstr>
      <vt:lpstr>Overall</vt:lpstr>
      <vt:lpstr>Overall Summary</vt:lpstr>
      <vt:lpstr>Names</vt:lpstr>
      <vt:lpstr>Time trial standards</vt:lpstr>
      <vt:lpstr>NAMES</vt:lpstr>
      <vt:lpstr>Overall!Print_Area</vt:lpstr>
      <vt:lpstr>'Overall Summary'!Print_Area</vt:lpstr>
      <vt:lpstr>RACE1</vt:lpstr>
      <vt:lpstr>RACE2</vt:lpstr>
      <vt:lpstr>RACE3</vt:lpstr>
      <vt:lpstr>RACE4</vt:lpstr>
      <vt:lpstr>test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Jill Seeman | ANC SA</cp:lastModifiedBy>
  <cp:lastPrinted>2025-04-07T10:20:20Z</cp:lastPrinted>
  <dcterms:created xsi:type="dcterms:W3CDTF">2017-02-19T06:01:01Z</dcterms:created>
  <dcterms:modified xsi:type="dcterms:W3CDTF">2025-04-13T04:18:13Z</dcterms:modified>
</cp:coreProperties>
</file>