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_{A96F86A0-F08A-E849-90AA-9DB955868117}" xr6:coauthVersionLast="47" xr6:coauthVersionMax="47" xr10:uidLastSave="{00000000-0000-0000-0000-000000000000}"/>
  <bookViews>
    <workbookView xWindow="11080" yWindow="3320" windowWidth="33600" windowHeight="19280" activeTab="9" xr2:uid="{00000000-000D-0000-FFFF-FFFF00000000}"/>
  </bookViews>
  <sheets>
    <sheet name="Race 1" sheetId="17" r:id="rId1"/>
    <sheet name="Race 1 adjusted" sheetId="21" r:id="rId2"/>
    <sheet name="Race 2" sheetId="22" r:id="rId3"/>
    <sheet name="Race 2 adjusted" sheetId="23" r:id="rId4"/>
    <sheet name="Race 3" sheetId="24" r:id="rId5"/>
    <sheet name="Race 3 adjusted" sheetId="25" r:id="rId6"/>
    <sheet name="Race 4" sheetId="26" r:id="rId7"/>
    <sheet name="Race 4 adjusted" sheetId="27" r:id="rId8"/>
    <sheet name="Overall" sheetId="30" r:id="rId9"/>
    <sheet name="Overall Summary" sheetId="32" r:id="rId10"/>
    <sheet name="Names" sheetId="31" r:id="rId11"/>
    <sheet name="Time trial standards" sheetId="19" r:id="rId12"/>
  </sheets>
  <definedNames>
    <definedName name="_xlnm._FilterDatabase" localSheetId="10" hidden="1">Names!$A$1:$B$129</definedName>
    <definedName name="_xlnm._FilterDatabase" localSheetId="8" hidden="1">Overall!$A$1:$T$22</definedName>
    <definedName name="_xlnm._FilterDatabase" localSheetId="1" hidden="1">'Race 1 adjusted'!$A$1:$L$202</definedName>
    <definedName name="_xlnm._FilterDatabase" localSheetId="3" hidden="1">'Race 2 adjusted'!$A$1:$L$201</definedName>
    <definedName name="_xlnm._FilterDatabase" localSheetId="5" hidden="1">'Race 3 adjusted'!$A$1:$L$196</definedName>
    <definedName name="_xlnm._FilterDatabase" localSheetId="7" hidden="1">'Race 4 adjusted'!$A$1:$L$202</definedName>
    <definedName name="_xlnm.Print_Area" localSheetId="9">'Overall Summary'!$A$1:$Q$36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49" i="30" l="1"/>
  <c r="T49" i="30" s="1"/>
  <c r="O49" i="30"/>
  <c r="Q49" i="30" s="1"/>
  <c r="M49" i="30"/>
  <c r="N49" i="30" s="1"/>
  <c r="C43" i="30"/>
  <c r="C36" i="30"/>
  <c r="I49" i="30"/>
  <c r="H49" i="30"/>
  <c r="G49" i="30"/>
  <c r="E49" i="30"/>
  <c r="D49" i="30"/>
  <c r="I43" i="30"/>
  <c r="H43" i="30"/>
  <c r="G43" i="30"/>
  <c r="E43" i="30"/>
  <c r="D43" i="30"/>
  <c r="I36" i="30"/>
  <c r="H36" i="30"/>
  <c r="G36" i="30"/>
  <c r="E36" i="30"/>
  <c r="D36" i="30"/>
  <c r="I42" i="30"/>
  <c r="H42" i="30"/>
  <c r="G42" i="30"/>
  <c r="M42" i="30" s="1"/>
  <c r="N42" i="30" s="1"/>
  <c r="E42" i="30"/>
  <c r="D42" i="30"/>
  <c r="C42" i="30"/>
  <c r="I29" i="30"/>
  <c r="H29" i="30"/>
  <c r="G29" i="30"/>
  <c r="E29" i="30"/>
  <c r="D29" i="30"/>
  <c r="I26" i="30"/>
  <c r="H26" i="30"/>
  <c r="G26" i="30"/>
  <c r="L26" i="30" s="1" a="1"/>
  <c r="E26" i="30"/>
  <c r="D26" i="30"/>
  <c r="I35" i="30"/>
  <c r="H35" i="30"/>
  <c r="G35" i="30"/>
  <c r="E35" i="30"/>
  <c r="D35" i="30"/>
  <c r="I6" i="30"/>
  <c r="C27" i="30"/>
  <c r="C34" i="30"/>
  <c r="C6" i="30"/>
  <c r="C35" i="30"/>
  <c r="C26" i="30"/>
  <c r="C29" i="30"/>
  <c r="D27" i="30"/>
  <c r="E27" i="30"/>
  <c r="G27" i="30"/>
  <c r="H27" i="30"/>
  <c r="D34" i="30"/>
  <c r="E34" i="30"/>
  <c r="G34" i="30"/>
  <c r="H34" i="30"/>
  <c r="D6" i="30"/>
  <c r="E6" i="30"/>
  <c r="G6" i="30"/>
  <c r="H6" i="30"/>
  <c r="H8" i="30"/>
  <c r="H40" i="30"/>
  <c r="H11" i="30"/>
  <c r="H38" i="30"/>
  <c r="H7" i="30"/>
  <c r="H14" i="30"/>
  <c r="H13" i="30"/>
  <c r="H41" i="30"/>
  <c r="H37" i="30"/>
  <c r="H39" i="30"/>
  <c r="H12" i="30"/>
  <c r="H5" i="30"/>
  <c r="H15" i="30"/>
  <c r="H18" i="30"/>
  <c r="H16" i="30"/>
  <c r="H19" i="30"/>
  <c r="H4" i="30"/>
  <c r="H46" i="30"/>
  <c r="H10" i="30"/>
  <c r="H20" i="30"/>
  <c r="H17" i="30"/>
  <c r="H22" i="30"/>
  <c r="H25" i="30"/>
  <c r="H24" i="30"/>
  <c r="H23" i="30"/>
  <c r="H2" i="30"/>
  <c r="H32" i="30"/>
  <c r="H33" i="30"/>
  <c r="H21" i="30"/>
  <c r="H9" i="30"/>
  <c r="H31" i="30"/>
  <c r="H28" i="30"/>
  <c r="H45" i="30"/>
  <c r="H30" i="30"/>
  <c r="H44" i="30"/>
  <c r="H48" i="30"/>
  <c r="H47" i="30"/>
  <c r="G8" i="30"/>
  <c r="G40" i="30"/>
  <c r="G11" i="30"/>
  <c r="G38" i="30"/>
  <c r="G7" i="30"/>
  <c r="G14" i="30"/>
  <c r="G13" i="30"/>
  <c r="G41" i="30"/>
  <c r="G37" i="30"/>
  <c r="G39" i="30"/>
  <c r="G12" i="30"/>
  <c r="G5" i="30"/>
  <c r="G15" i="30"/>
  <c r="G18" i="30"/>
  <c r="G16" i="30"/>
  <c r="G19" i="30"/>
  <c r="G4" i="30"/>
  <c r="G46" i="30"/>
  <c r="G10" i="30"/>
  <c r="G20" i="30"/>
  <c r="G17" i="30"/>
  <c r="G22" i="30"/>
  <c r="G25" i="30"/>
  <c r="G24" i="30"/>
  <c r="G23" i="30"/>
  <c r="G2" i="30"/>
  <c r="G32" i="30"/>
  <c r="G33" i="30"/>
  <c r="G21" i="30"/>
  <c r="G9" i="30"/>
  <c r="G31" i="30"/>
  <c r="G28" i="30"/>
  <c r="G45" i="30"/>
  <c r="G30" i="30"/>
  <c r="G44" i="30"/>
  <c r="G48" i="30"/>
  <c r="G47" i="30"/>
  <c r="C45" i="30"/>
  <c r="C30" i="30"/>
  <c r="C44" i="30"/>
  <c r="C48" i="30"/>
  <c r="C47" i="30"/>
  <c r="C31" i="30"/>
  <c r="C28" i="30"/>
  <c r="D28" i="30"/>
  <c r="E28" i="30"/>
  <c r="D45" i="30"/>
  <c r="E45" i="30"/>
  <c r="D30" i="30"/>
  <c r="E30" i="30"/>
  <c r="D44" i="30"/>
  <c r="E44" i="30"/>
  <c r="D48" i="30"/>
  <c r="E48" i="30"/>
  <c r="D47" i="30"/>
  <c r="E47" i="30"/>
  <c r="D9" i="30"/>
  <c r="E9" i="30"/>
  <c r="D31" i="30"/>
  <c r="E31" i="30"/>
  <c r="E32" i="30"/>
  <c r="E2" i="30"/>
  <c r="D2" i="30"/>
  <c r="E22" i="30"/>
  <c r="D22" i="30"/>
  <c r="E37" i="30"/>
  <c r="D37" i="30"/>
  <c r="E38" i="30"/>
  <c r="E40" i="30"/>
  <c r="D38" i="30"/>
  <c r="D40" i="30"/>
  <c r="E23" i="30"/>
  <c r="D23" i="30"/>
  <c r="E25" i="30"/>
  <c r="D25" i="30"/>
  <c r="E20" i="30"/>
  <c r="D20" i="30"/>
  <c r="E19" i="30"/>
  <c r="D19" i="30"/>
  <c r="E12" i="30"/>
  <c r="E8" i="30"/>
  <c r="D12" i="30"/>
  <c r="D8" i="30"/>
  <c r="G6" i="21"/>
  <c r="G10" i="21"/>
  <c r="G14" i="21"/>
  <c r="G7" i="21"/>
  <c r="G4" i="21"/>
  <c r="G13" i="21"/>
  <c r="G12" i="21"/>
  <c r="G9" i="21"/>
  <c r="G5" i="21"/>
  <c r="G8" i="21"/>
  <c r="G11" i="21"/>
  <c r="G3" i="21"/>
  <c r="G16" i="21"/>
  <c r="G18" i="21"/>
  <c r="G15" i="21"/>
  <c r="G17" i="21"/>
  <c r="G21" i="21"/>
  <c r="G19" i="21"/>
  <c r="G22" i="21"/>
  <c r="G23" i="21"/>
  <c r="G20" i="21"/>
  <c r="G24" i="21"/>
  <c r="G26" i="21"/>
  <c r="G27" i="21"/>
  <c r="G25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2" i="21"/>
  <c r="R36" i="30" l="1"/>
  <c r="R43" i="30"/>
  <c r="O42" i="30"/>
  <c r="Q42" i="30" s="1"/>
  <c r="L48" i="30" a="1"/>
  <c r="L48" i="30" s="1"/>
  <c r="R42" i="30"/>
  <c r="M36" i="30"/>
  <c r="N36" i="30" s="1"/>
  <c r="F26" i="30"/>
  <c r="O36" i="30"/>
  <c r="Q36" i="30" s="1"/>
  <c r="F36" i="30"/>
  <c r="M43" i="30"/>
  <c r="N43" i="30" s="1"/>
  <c r="O43" i="30"/>
  <c r="M47" i="30"/>
  <c r="N47" i="30" s="1"/>
  <c r="P49" i="30"/>
  <c r="S49" i="30"/>
  <c r="F49" i="30"/>
  <c r="L6" i="30" a="1"/>
  <c r="F42" i="30"/>
  <c r="F29" i="30"/>
  <c r="M29" i="30"/>
  <c r="N29" i="30" s="1"/>
  <c r="F43" i="30"/>
  <c r="F6" i="30"/>
  <c r="R6" i="30"/>
  <c r="M35" i="30"/>
  <c r="N35" i="30" s="1"/>
  <c r="R29" i="30"/>
  <c r="O29" i="30"/>
  <c r="P29" i="30" s="1"/>
  <c r="L26" i="30"/>
  <c r="O26" i="30"/>
  <c r="P26" i="30" s="1"/>
  <c r="M26" i="30"/>
  <c r="N26" i="30" s="1"/>
  <c r="R26" i="30"/>
  <c r="O35" i="30"/>
  <c r="P35" i="30" s="1"/>
  <c r="R35" i="30"/>
  <c r="O6" i="30"/>
  <c r="M6" i="30"/>
  <c r="N6" i="30" s="1"/>
  <c r="L6" i="30"/>
  <c r="L27" i="30" a="1"/>
  <c r="L27" i="30" s="1"/>
  <c r="F35" i="30"/>
  <c r="L29" i="30" a="1"/>
  <c r="L29" i="30" s="1"/>
  <c r="L35" i="30" a="1"/>
  <c r="L35" i="30" s="1"/>
  <c r="L47" i="30" a="1"/>
  <c r="L47" i="30" s="1"/>
  <c r="L45" i="30" a="1"/>
  <c r="L45" i="30" s="1"/>
  <c r="M48" i="30"/>
  <c r="N48" i="30" s="1"/>
  <c r="O48" i="30"/>
  <c r="Q48" i="30" s="1"/>
  <c r="M34" i="30"/>
  <c r="N34" i="30" s="1"/>
  <c r="Q26" i="30"/>
  <c r="R28" i="30"/>
  <c r="F34" i="30"/>
  <c r="L44" i="30" a="1"/>
  <c r="L44" i="30" s="1"/>
  <c r="L34" i="30" a="1"/>
  <c r="L34" i="30" s="1"/>
  <c r="R47" i="30"/>
  <c r="L30" i="30" a="1"/>
  <c r="L30" i="30" s="1"/>
  <c r="R48" i="30"/>
  <c r="O31" i="30"/>
  <c r="P31" i="30" s="1"/>
  <c r="M27" i="30"/>
  <c r="N27" i="30" s="1"/>
  <c r="R34" i="30"/>
  <c r="R27" i="30"/>
  <c r="O34" i="30"/>
  <c r="F27" i="30"/>
  <c r="O27" i="30"/>
  <c r="R31" i="30"/>
  <c r="L28" i="30" a="1"/>
  <c r="L28" i="30" s="1"/>
  <c r="O47" i="30"/>
  <c r="L31" i="30" a="1"/>
  <c r="L31" i="30" s="1"/>
  <c r="M30" i="30"/>
  <c r="N30" i="30" s="1"/>
  <c r="O44" i="30"/>
  <c r="P44" i="30" s="1"/>
  <c r="R30" i="30"/>
  <c r="M45" i="30"/>
  <c r="N45" i="30" s="1"/>
  <c r="R45" i="30"/>
  <c r="M28" i="30"/>
  <c r="N28" i="30" s="1"/>
  <c r="O45" i="30"/>
  <c r="M44" i="30"/>
  <c r="N44" i="30" s="1"/>
  <c r="R44" i="30"/>
  <c r="O30" i="30"/>
  <c r="O28" i="30"/>
  <c r="M31" i="30"/>
  <c r="N31" i="30" s="1"/>
  <c r="F30" i="30"/>
  <c r="F45" i="30"/>
  <c r="F44" i="30"/>
  <c r="F47" i="30"/>
  <c r="F31" i="30"/>
  <c r="F28" i="30"/>
  <c r="F48" i="30"/>
  <c r="F37" i="30"/>
  <c r="P42" i="30" l="1"/>
  <c r="P36" i="30"/>
  <c r="P43" i="30"/>
  <c r="Q43" i="30"/>
  <c r="P48" i="30"/>
  <c r="Q35" i="30"/>
  <c r="Q29" i="30"/>
  <c r="Q44" i="30"/>
  <c r="Q31" i="30"/>
  <c r="P34" i="30"/>
  <c r="Q34" i="30"/>
  <c r="P27" i="30"/>
  <c r="Q27" i="30"/>
  <c r="Q47" i="30"/>
  <c r="P47" i="30"/>
  <c r="Q45" i="30"/>
  <c r="P45" i="30"/>
  <c r="P28" i="30"/>
  <c r="Q28" i="30"/>
  <c r="Q30" i="30"/>
  <c r="P30" i="30"/>
  <c r="K7" i="30" l="1"/>
  <c r="J7" i="30"/>
  <c r="C7" i="30"/>
  <c r="K9" i="30"/>
  <c r="J9" i="30"/>
  <c r="C9" i="30"/>
  <c r="K21" i="30"/>
  <c r="J21" i="30"/>
  <c r="C21" i="30"/>
  <c r="K33" i="30"/>
  <c r="J33" i="30"/>
  <c r="C33" i="30"/>
  <c r="K32" i="30"/>
  <c r="J32" i="30"/>
  <c r="C32" i="30"/>
  <c r="K2" i="30"/>
  <c r="J2" i="30"/>
  <c r="C2" i="30"/>
  <c r="K8" i="30"/>
  <c r="J8" i="30"/>
  <c r="C8" i="30"/>
  <c r="K5" i="30"/>
  <c r="J5" i="30"/>
  <c r="C5" i="30"/>
  <c r="K39" i="30"/>
  <c r="J39" i="30"/>
  <c r="C39" i="30"/>
  <c r="K46" i="30"/>
  <c r="J46" i="30"/>
  <c r="C46" i="30"/>
  <c r="K18" i="30"/>
  <c r="J18" i="30"/>
  <c r="C18" i="30"/>
  <c r="K23" i="30"/>
  <c r="J23" i="30"/>
  <c r="C23" i="30"/>
  <c r="K37" i="30"/>
  <c r="J37" i="30"/>
  <c r="C37" i="30"/>
  <c r="K24" i="30"/>
  <c r="J24" i="30"/>
  <c r="C24" i="30"/>
  <c r="K4" i="30"/>
  <c r="J4" i="30"/>
  <c r="C4" i="30"/>
  <c r="K25" i="30"/>
  <c r="J25" i="30"/>
  <c r="C25" i="30"/>
  <c r="K41" i="30"/>
  <c r="J41" i="30"/>
  <c r="C41" i="30"/>
  <c r="C22" i="30"/>
  <c r="C15" i="30"/>
  <c r="C16" i="30"/>
  <c r="C3" i="30"/>
  <c r="C20" i="30"/>
  <c r="C19" i="30"/>
  <c r="C10" i="30"/>
  <c r="C40" i="30"/>
  <c r="C38" i="30"/>
  <c r="C17" i="30"/>
  <c r="C14" i="30"/>
  <c r="C12" i="30"/>
  <c r="C11" i="30"/>
  <c r="C13" i="30"/>
  <c r="K22" i="30"/>
  <c r="G100" i="27"/>
  <c r="K100" i="27"/>
  <c r="L100" i="27"/>
  <c r="F100" i="27"/>
  <c r="E100" i="27"/>
  <c r="D100" i="27"/>
  <c r="C100" i="27"/>
  <c r="B100" i="27"/>
  <c r="A100" i="27"/>
  <c r="H100" i="27"/>
  <c r="J99" i="27"/>
  <c r="I99" i="27"/>
  <c r="G99" i="27"/>
  <c r="K99" i="27"/>
  <c r="L99" i="27"/>
  <c r="F99" i="27"/>
  <c r="E99" i="27"/>
  <c r="D99" i="27"/>
  <c r="C99" i="27"/>
  <c r="B99" i="27"/>
  <c r="A99" i="27"/>
  <c r="H99" i="27"/>
  <c r="G98" i="27"/>
  <c r="K98" i="27"/>
  <c r="L98" i="27"/>
  <c r="F98" i="27"/>
  <c r="E98" i="27"/>
  <c r="D98" i="27"/>
  <c r="C98" i="27"/>
  <c r="B98" i="27"/>
  <c r="A98" i="27"/>
  <c r="H98" i="27"/>
  <c r="K97" i="27"/>
  <c r="L97" i="27"/>
  <c r="I97" i="27"/>
  <c r="G97" i="27"/>
  <c r="J97" i="27"/>
  <c r="F97" i="27"/>
  <c r="E97" i="27"/>
  <c r="D97" i="27"/>
  <c r="C97" i="27"/>
  <c r="B97" i="27"/>
  <c r="A97" i="27"/>
  <c r="H97" i="27"/>
  <c r="G96" i="27"/>
  <c r="K96" i="27"/>
  <c r="L96" i="27"/>
  <c r="F96" i="27"/>
  <c r="E96" i="27"/>
  <c r="D96" i="27"/>
  <c r="C96" i="27"/>
  <c r="B96" i="27"/>
  <c r="A96" i="27"/>
  <c r="H96" i="27"/>
  <c r="K95" i="27"/>
  <c r="L95" i="27"/>
  <c r="J95" i="27"/>
  <c r="I95" i="27"/>
  <c r="G95" i="27"/>
  <c r="F95" i="27"/>
  <c r="E95" i="27"/>
  <c r="D95" i="27"/>
  <c r="C95" i="27"/>
  <c r="B95" i="27"/>
  <c r="A95" i="27"/>
  <c r="H95" i="27"/>
  <c r="G94" i="27"/>
  <c r="K94" i="27"/>
  <c r="L94" i="27"/>
  <c r="F94" i="27"/>
  <c r="E94" i="27"/>
  <c r="D94" i="27"/>
  <c r="C94" i="27"/>
  <c r="B94" i="27"/>
  <c r="A94" i="27"/>
  <c r="H94" i="27"/>
  <c r="G93" i="27"/>
  <c r="K93" i="27"/>
  <c r="L93" i="27"/>
  <c r="F93" i="27"/>
  <c r="E93" i="27"/>
  <c r="D93" i="27"/>
  <c r="C93" i="27"/>
  <c r="B93" i="27"/>
  <c r="A93" i="27"/>
  <c r="H93" i="27"/>
  <c r="G92" i="27"/>
  <c r="K92" i="27"/>
  <c r="L92" i="27"/>
  <c r="F92" i="27"/>
  <c r="E92" i="27"/>
  <c r="D92" i="27"/>
  <c r="C92" i="27"/>
  <c r="B92" i="27"/>
  <c r="A92" i="27"/>
  <c r="H92" i="27"/>
  <c r="J91" i="27"/>
  <c r="I91" i="27"/>
  <c r="G91" i="27"/>
  <c r="K91" i="27"/>
  <c r="L91" i="27"/>
  <c r="F91" i="27"/>
  <c r="E91" i="27"/>
  <c r="D91" i="27"/>
  <c r="C91" i="27"/>
  <c r="B91" i="27"/>
  <c r="A91" i="27"/>
  <c r="H91" i="27"/>
  <c r="G90" i="27"/>
  <c r="K90" i="27"/>
  <c r="L90" i="27"/>
  <c r="F90" i="27"/>
  <c r="E90" i="27"/>
  <c r="D90" i="27"/>
  <c r="C90" i="27"/>
  <c r="B90" i="27"/>
  <c r="A90" i="27"/>
  <c r="H90" i="27"/>
  <c r="K89" i="27"/>
  <c r="L89" i="27"/>
  <c r="I89" i="27"/>
  <c r="G89" i="27"/>
  <c r="J89" i="27"/>
  <c r="F89" i="27"/>
  <c r="E89" i="27"/>
  <c r="D89" i="27"/>
  <c r="C89" i="27"/>
  <c r="B89" i="27"/>
  <c r="A89" i="27"/>
  <c r="H89" i="27"/>
  <c r="G88" i="27"/>
  <c r="K88" i="27"/>
  <c r="L88" i="27"/>
  <c r="F88" i="27"/>
  <c r="E88" i="27"/>
  <c r="D88" i="27"/>
  <c r="C88" i="27"/>
  <c r="B88" i="27"/>
  <c r="A88" i="27"/>
  <c r="H88" i="27"/>
  <c r="K87" i="27"/>
  <c r="L87" i="27"/>
  <c r="J87" i="27"/>
  <c r="I87" i="27"/>
  <c r="G87" i="27"/>
  <c r="F87" i="27"/>
  <c r="E87" i="27"/>
  <c r="D87" i="27"/>
  <c r="C87" i="27"/>
  <c r="B87" i="27"/>
  <c r="A87" i="27"/>
  <c r="H87" i="27"/>
  <c r="G86" i="27"/>
  <c r="K86" i="27"/>
  <c r="L86" i="27"/>
  <c r="F86" i="27"/>
  <c r="E86" i="27"/>
  <c r="D86" i="27"/>
  <c r="C86" i="27"/>
  <c r="B86" i="27"/>
  <c r="A86" i="27"/>
  <c r="H86" i="27"/>
  <c r="G85" i="27"/>
  <c r="K85" i="27"/>
  <c r="L85" i="27"/>
  <c r="F85" i="27"/>
  <c r="E85" i="27"/>
  <c r="D85" i="27"/>
  <c r="C85" i="27"/>
  <c r="B85" i="27"/>
  <c r="A85" i="27"/>
  <c r="H85" i="27"/>
  <c r="H84" i="27"/>
  <c r="G84" i="27"/>
  <c r="F84" i="27"/>
  <c r="E84" i="27"/>
  <c r="D84" i="27"/>
  <c r="C84" i="27"/>
  <c r="B84" i="27"/>
  <c r="A84" i="27"/>
  <c r="K83" i="27"/>
  <c r="L83" i="27"/>
  <c r="I83" i="27"/>
  <c r="G83" i="27"/>
  <c r="J83" i="27"/>
  <c r="F83" i="27"/>
  <c r="E83" i="27"/>
  <c r="D83" i="27"/>
  <c r="C83" i="27"/>
  <c r="B83" i="27"/>
  <c r="A83" i="27"/>
  <c r="H83" i="27"/>
  <c r="G82" i="27"/>
  <c r="F82" i="27"/>
  <c r="E82" i="27"/>
  <c r="D82" i="27"/>
  <c r="C82" i="27"/>
  <c r="B82" i="27"/>
  <c r="A82" i="27"/>
  <c r="H82" i="27"/>
  <c r="G81" i="27"/>
  <c r="K81" i="27"/>
  <c r="L81" i="27"/>
  <c r="F81" i="27"/>
  <c r="E81" i="27"/>
  <c r="D81" i="27"/>
  <c r="C81" i="27"/>
  <c r="B81" i="27"/>
  <c r="A81" i="27"/>
  <c r="H81" i="27"/>
  <c r="H80" i="27"/>
  <c r="G80" i="27"/>
  <c r="F80" i="27"/>
  <c r="E80" i="27"/>
  <c r="D80" i="27"/>
  <c r="C80" i="27"/>
  <c r="B80" i="27"/>
  <c r="A80" i="27"/>
  <c r="K79" i="27"/>
  <c r="L79" i="27"/>
  <c r="I79" i="27"/>
  <c r="G79" i="27"/>
  <c r="J79" i="27"/>
  <c r="F79" i="27"/>
  <c r="E79" i="27"/>
  <c r="D79" i="27"/>
  <c r="C79" i="27"/>
  <c r="B79" i="27"/>
  <c r="A79" i="27"/>
  <c r="H79" i="27"/>
  <c r="G78" i="27"/>
  <c r="F78" i="27"/>
  <c r="E78" i="27"/>
  <c r="D78" i="27"/>
  <c r="C78" i="27"/>
  <c r="B78" i="27"/>
  <c r="A78" i="27"/>
  <c r="H78" i="27"/>
  <c r="G77" i="27"/>
  <c r="K77" i="27"/>
  <c r="L77" i="27"/>
  <c r="F77" i="27"/>
  <c r="E77" i="27"/>
  <c r="D77" i="27"/>
  <c r="C77" i="27"/>
  <c r="B77" i="27"/>
  <c r="A77" i="27"/>
  <c r="H77" i="27"/>
  <c r="H76" i="27"/>
  <c r="G76" i="27"/>
  <c r="F76" i="27"/>
  <c r="E76" i="27"/>
  <c r="D76" i="27"/>
  <c r="C76" i="27"/>
  <c r="B76" i="27"/>
  <c r="A76" i="27"/>
  <c r="K75" i="27"/>
  <c r="L75" i="27"/>
  <c r="I75" i="27"/>
  <c r="G75" i="27"/>
  <c r="J75" i="27"/>
  <c r="F75" i="27"/>
  <c r="E75" i="27"/>
  <c r="D75" i="27"/>
  <c r="C75" i="27"/>
  <c r="B75" i="27"/>
  <c r="A75" i="27"/>
  <c r="H75" i="27"/>
  <c r="G74" i="27"/>
  <c r="F74" i="27"/>
  <c r="E74" i="27"/>
  <c r="D74" i="27"/>
  <c r="C74" i="27"/>
  <c r="B74" i="27"/>
  <c r="A74" i="27"/>
  <c r="H74" i="27"/>
  <c r="G73" i="27"/>
  <c r="K73" i="27"/>
  <c r="L73" i="27"/>
  <c r="F73" i="27"/>
  <c r="E73" i="27"/>
  <c r="D73" i="27"/>
  <c r="C73" i="27"/>
  <c r="B73" i="27"/>
  <c r="A73" i="27"/>
  <c r="H73" i="27"/>
  <c r="H72" i="27"/>
  <c r="G72" i="27"/>
  <c r="F72" i="27"/>
  <c r="E72" i="27"/>
  <c r="D72" i="27"/>
  <c r="C72" i="27"/>
  <c r="B72" i="27"/>
  <c r="A72" i="27"/>
  <c r="K71" i="27"/>
  <c r="L71" i="27"/>
  <c r="I71" i="27"/>
  <c r="G71" i="27"/>
  <c r="J71" i="27"/>
  <c r="F71" i="27"/>
  <c r="E71" i="27"/>
  <c r="D71" i="27"/>
  <c r="C71" i="27"/>
  <c r="B71" i="27"/>
  <c r="A71" i="27"/>
  <c r="H71" i="27"/>
  <c r="G70" i="27"/>
  <c r="F70" i="27"/>
  <c r="E70" i="27"/>
  <c r="D70" i="27"/>
  <c r="C70" i="27"/>
  <c r="B70" i="27"/>
  <c r="A70" i="27"/>
  <c r="H70" i="27"/>
  <c r="G69" i="27"/>
  <c r="K69" i="27"/>
  <c r="L69" i="27"/>
  <c r="F69" i="27"/>
  <c r="E69" i="27"/>
  <c r="D69" i="27"/>
  <c r="C69" i="27"/>
  <c r="B69" i="27"/>
  <c r="A69" i="27"/>
  <c r="H69" i="27"/>
  <c r="H68" i="27"/>
  <c r="G68" i="27"/>
  <c r="F68" i="27"/>
  <c r="E68" i="27"/>
  <c r="D68" i="27"/>
  <c r="C68" i="27"/>
  <c r="B68" i="27"/>
  <c r="A68" i="27"/>
  <c r="K67" i="27"/>
  <c r="L67" i="27"/>
  <c r="I67" i="27"/>
  <c r="G67" i="27"/>
  <c r="J67" i="27"/>
  <c r="F67" i="27"/>
  <c r="E67" i="27"/>
  <c r="D67" i="27"/>
  <c r="C67" i="27"/>
  <c r="B67" i="27"/>
  <c r="A67" i="27"/>
  <c r="H67" i="27"/>
  <c r="G66" i="27"/>
  <c r="F66" i="27"/>
  <c r="E66" i="27"/>
  <c r="D66" i="27"/>
  <c r="C66" i="27"/>
  <c r="B66" i="27"/>
  <c r="A66" i="27"/>
  <c r="H66" i="27"/>
  <c r="G65" i="27"/>
  <c r="K65" i="27"/>
  <c r="L65" i="27"/>
  <c r="F65" i="27"/>
  <c r="E65" i="27"/>
  <c r="D65" i="27"/>
  <c r="C65" i="27"/>
  <c r="B65" i="27"/>
  <c r="A65" i="27"/>
  <c r="H65" i="27"/>
  <c r="H64" i="27"/>
  <c r="G64" i="27"/>
  <c r="F64" i="27"/>
  <c r="E64" i="27"/>
  <c r="D64" i="27"/>
  <c r="C64" i="27"/>
  <c r="B64" i="27"/>
  <c r="A64" i="27"/>
  <c r="K63" i="27"/>
  <c r="L63" i="27"/>
  <c r="I63" i="27"/>
  <c r="G63" i="27"/>
  <c r="J63" i="27"/>
  <c r="F63" i="27"/>
  <c r="E63" i="27"/>
  <c r="D63" i="27"/>
  <c r="C63" i="27"/>
  <c r="B63" i="27"/>
  <c r="A63" i="27"/>
  <c r="H63" i="27"/>
  <c r="G62" i="27"/>
  <c r="F62" i="27"/>
  <c r="E62" i="27"/>
  <c r="D62" i="27"/>
  <c r="C62" i="27"/>
  <c r="B62" i="27"/>
  <c r="A62" i="27"/>
  <c r="H62" i="27"/>
  <c r="G61" i="27"/>
  <c r="K61" i="27"/>
  <c r="L61" i="27"/>
  <c r="F61" i="27"/>
  <c r="E61" i="27"/>
  <c r="D61" i="27"/>
  <c r="C61" i="27"/>
  <c r="B61" i="27"/>
  <c r="A61" i="27"/>
  <c r="H61" i="27"/>
  <c r="H60" i="27"/>
  <c r="G60" i="27"/>
  <c r="F60" i="27"/>
  <c r="E60" i="27"/>
  <c r="D60" i="27"/>
  <c r="C60" i="27"/>
  <c r="B60" i="27"/>
  <c r="A60" i="27"/>
  <c r="K59" i="27"/>
  <c r="L59" i="27"/>
  <c r="I59" i="27"/>
  <c r="G59" i="27"/>
  <c r="J59" i="27"/>
  <c r="F59" i="27"/>
  <c r="E59" i="27"/>
  <c r="D59" i="27"/>
  <c r="C59" i="27"/>
  <c r="B59" i="27"/>
  <c r="A59" i="27"/>
  <c r="H59" i="27"/>
  <c r="G58" i="27"/>
  <c r="F58" i="27"/>
  <c r="E58" i="27"/>
  <c r="D58" i="27"/>
  <c r="C58" i="27"/>
  <c r="B58" i="27"/>
  <c r="A58" i="27"/>
  <c r="H58" i="27"/>
  <c r="K57" i="27"/>
  <c r="L57" i="27"/>
  <c r="G57" i="27"/>
  <c r="J57" i="27"/>
  <c r="F57" i="27"/>
  <c r="E57" i="27"/>
  <c r="D57" i="27"/>
  <c r="C57" i="27"/>
  <c r="B57" i="27"/>
  <c r="A57" i="27"/>
  <c r="H57" i="27"/>
  <c r="H56" i="27"/>
  <c r="G56" i="27"/>
  <c r="F56" i="27"/>
  <c r="E56" i="27"/>
  <c r="D56" i="27"/>
  <c r="C56" i="27"/>
  <c r="B56" i="27"/>
  <c r="A56" i="27"/>
  <c r="K55" i="27"/>
  <c r="L55" i="27"/>
  <c r="I55" i="27"/>
  <c r="G55" i="27"/>
  <c r="J55" i="27"/>
  <c r="F55" i="27"/>
  <c r="E55" i="27"/>
  <c r="D55" i="27"/>
  <c r="C55" i="27"/>
  <c r="B55" i="27"/>
  <c r="A55" i="27"/>
  <c r="H55" i="27"/>
  <c r="G54" i="27"/>
  <c r="F54" i="27"/>
  <c r="E54" i="27"/>
  <c r="D54" i="27"/>
  <c r="C54" i="27"/>
  <c r="B54" i="27"/>
  <c r="A54" i="27"/>
  <c r="H54" i="27"/>
  <c r="G53" i="27"/>
  <c r="K53" i="27"/>
  <c r="L53" i="27"/>
  <c r="F53" i="27"/>
  <c r="E53" i="27"/>
  <c r="D53" i="27"/>
  <c r="C53" i="27"/>
  <c r="B53" i="27"/>
  <c r="A53" i="27"/>
  <c r="H53" i="27"/>
  <c r="H52" i="27"/>
  <c r="G52" i="27"/>
  <c r="F52" i="27"/>
  <c r="E52" i="27"/>
  <c r="D52" i="27"/>
  <c r="C52" i="27"/>
  <c r="B52" i="27"/>
  <c r="A52" i="27"/>
  <c r="K51" i="27"/>
  <c r="L51" i="27"/>
  <c r="I51" i="27"/>
  <c r="G51" i="27"/>
  <c r="J51" i="27"/>
  <c r="F51" i="27"/>
  <c r="E51" i="27"/>
  <c r="D51" i="27"/>
  <c r="C51" i="27"/>
  <c r="B51" i="27"/>
  <c r="A51" i="27"/>
  <c r="H51" i="27"/>
  <c r="G50" i="27"/>
  <c r="F50" i="27"/>
  <c r="E50" i="27"/>
  <c r="D50" i="27"/>
  <c r="C50" i="27"/>
  <c r="B50" i="27"/>
  <c r="A50" i="27"/>
  <c r="H50" i="27"/>
  <c r="G49" i="27"/>
  <c r="K49" i="27"/>
  <c r="L49" i="27"/>
  <c r="F49" i="27"/>
  <c r="E49" i="27"/>
  <c r="D49" i="27"/>
  <c r="C49" i="27"/>
  <c r="B49" i="27"/>
  <c r="A49" i="27"/>
  <c r="H49" i="27"/>
  <c r="H48" i="27"/>
  <c r="G48" i="27"/>
  <c r="F48" i="27"/>
  <c r="E48" i="27"/>
  <c r="D48" i="27"/>
  <c r="C48" i="27"/>
  <c r="B48" i="27"/>
  <c r="A48" i="27"/>
  <c r="K47" i="27"/>
  <c r="L47" i="27"/>
  <c r="I47" i="27"/>
  <c r="G47" i="27"/>
  <c r="J47" i="27"/>
  <c r="F47" i="27"/>
  <c r="E47" i="27"/>
  <c r="D47" i="27"/>
  <c r="C47" i="27"/>
  <c r="B47" i="27"/>
  <c r="A47" i="27"/>
  <c r="H47" i="27"/>
  <c r="G46" i="27"/>
  <c r="F46" i="27"/>
  <c r="E46" i="27"/>
  <c r="D46" i="27"/>
  <c r="C46" i="27"/>
  <c r="B46" i="27"/>
  <c r="A46" i="27"/>
  <c r="H46" i="27"/>
  <c r="G45" i="27"/>
  <c r="F45" i="27"/>
  <c r="E45" i="27"/>
  <c r="D45" i="27"/>
  <c r="C45" i="27"/>
  <c r="B45" i="27"/>
  <c r="A45" i="27"/>
  <c r="G44" i="27"/>
  <c r="F44" i="27"/>
  <c r="E44" i="27"/>
  <c r="D44" i="27"/>
  <c r="C44" i="27"/>
  <c r="B44" i="27"/>
  <c r="A44" i="27"/>
  <c r="G43" i="27"/>
  <c r="I43" i="27"/>
  <c r="K43" i="27"/>
  <c r="F43" i="27"/>
  <c r="E43" i="27"/>
  <c r="D43" i="27"/>
  <c r="C43" i="27"/>
  <c r="B43" i="27"/>
  <c r="A43" i="27"/>
  <c r="H43" i="27" s="1"/>
  <c r="G42" i="27"/>
  <c r="F42" i="27"/>
  <c r="E42" i="27"/>
  <c r="D42" i="27"/>
  <c r="C42" i="27"/>
  <c r="B42" i="27"/>
  <c r="A42" i="27"/>
  <c r="H42" i="27" s="1"/>
  <c r="G41" i="27"/>
  <c r="J41" i="27" s="1"/>
  <c r="F41" i="27"/>
  <c r="E41" i="27"/>
  <c r="D41" i="27"/>
  <c r="C41" i="27"/>
  <c r="B41" i="27"/>
  <c r="A41" i="27"/>
  <c r="H41" i="27"/>
  <c r="I41" i="27"/>
  <c r="G40" i="27"/>
  <c r="F40" i="27"/>
  <c r="E40" i="27"/>
  <c r="D40" i="27"/>
  <c r="C40" i="27"/>
  <c r="B40" i="27"/>
  <c r="A40" i="27"/>
  <c r="H40" i="27"/>
  <c r="G39" i="27"/>
  <c r="F39" i="27"/>
  <c r="E39" i="27"/>
  <c r="H39" i="27"/>
  <c r="D39" i="27"/>
  <c r="C39" i="27"/>
  <c r="B39" i="27"/>
  <c r="A39" i="27"/>
  <c r="G38" i="27"/>
  <c r="J38" i="27" s="1"/>
  <c r="F38" i="27"/>
  <c r="E38" i="27"/>
  <c r="D38" i="27"/>
  <c r="C38" i="27"/>
  <c r="B38" i="27"/>
  <c r="A38" i="27"/>
  <c r="H38" i="27" s="1"/>
  <c r="G37" i="27"/>
  <c r="F37" i="27"/>
  <c r="E37" i="27"/>
  <c r="D37" i="27"/>
  <c r="C37" i="27"/>
  <c r="B37" i="27"/>
  <c r="A37" i="27"/>
  <c r="H37" i="27" s="1"/>
  <c r="G36" i="27"/>
  <c r="K36" i="27" s="1"/>
  <c r="L36" i="27" s="1"/>
  <c r="F36" i="27"/>
  <c r="E36" i="27"/>
  <c r="D36" i="27"/>
  <c r="C36" i="27"/>
  <c r="B36" i="27"/>
  <c r="A36" i="27"/>
  <c r="H36" i="27"/>
  <c r="G35" i="27"/>
  <c r="F35" i="27"/>
  <c r="E35" i="27"/>
  <c r="D35" i="27"/>
  <c r="C35" i="27"/>
  <c r="B35" i="27"/>
  <c r="A35" i="27"/>
  <c r="H35" i="27" s="1"/>
  <c r="G34" i="27"/>
  <c r="F34" i="27"/>
  <c r="E34" i="27"/>
  <c r="D34" i="27"/>
  <c r="C34" i="27"/>
  <c r="B34" i="27"/>
  <c r="A34" i="27"/>
  <c r="H34" i="27" s="1"/>
  <c r="J34" i="27"/>
  <c r="G33" i="27"/>
  <c r="K33" i="27" s="1"/>
  <c r="L33" i="27" s="1"/>
  <c r="I33" i="27"/>
  <c r="F33" i="27"/>
  <c r="E33" i="27"/>
  <c r="D33" i="27"/>
  <c r="C33" i="27"/>
  <c r="B33" i="27"/>
  <c r="A33" i="27"/>
  <c r="H33" i="27"/>
  <c r="G32" i="27"/>
  <c r="K32" i="27" s="1"/>
  <c r="L32" i="27" s="1"/>
  <c r="F32" i="27"/>
  <c r="E32" i="27"/>
  <c r="D32" i="27"/>
  <c r="C32" i="27"/>
  <c r="B32" i="27"/>
  <c r="A32" i="27"/>
  <c r="H32" i="27"/>
  <c r="G31" i="27"/>
  <c r="F31" i="27"/>
  <c r="E31" i="27"/>
  <c r="D31" i="27"/>
  <c r="C31" i="27"/>
  <c r="B31" i="27"/>
  <c r="A31" i="27"/>
  <c r="H31" i="27" s="1"/>
  <c r="G30" i="27"/>
  <c r="J30" i="27"/>
  <c r="F30" i="27"/>
  <c r="E30" i="27"/>
  <c r="D30" i="27"/>
  <c r="C30" i="27"/>
  <c r="B30" i="27"/>
  <c r="A30" i="27"/>
  <c r="H30" i="27"/>
  <c r="I30" i="27"/>
  <c r="G29" i="27"/>
  <c r="I29" i="27" s="1"/>
  <c r="F29" i="27"/>
  <c r="E29" i="27"/>
  <c r="D29" i="27"/>
  <c r="C29" i="27"/>
  <c r="B29" i="27"/>
  <c r="A29" i="27"/>
  <c r="H29" i="27"/>
  <c r="G28" i="27"/>
  <c r="K28" i="27" s="1"/>
  <c r="L28" i="27" s="1"/>
  <c r="F28" i="27"/>
  <c r="E28" i="27"/>
  <c r="D28" i="27"/>
  <c r="C28" i="27"/>
  <c r="B28" i="27"/>
  <c r="A28" i="27"/>
  <c r="H28" i="27"/>
  <c r="G27" i="27"/>
  <c r="F27" i="27"/>
  <c r="E27" i="27"/>
  <c r="D27" i="27"/>
  <c r="C27" i="27"/>
  <c r="B27" i="27"/>
  <c r="A27" i="27"/>
  <c r="H27" i="27" s="1"/>
  <c r="J27" i="27"/>
  <c r="G26" i="27"/>
  <c r="F26" i="27"/>
  <c r="E26" i="27"/>
  <c r="D26" i="27"/>
  <c r="C26" i="27"/>
  <c r="B26" i="27"/>
  <c r="A26" i="27"/>
  <c r="H26" i="27"/>
  <c r="G25" i="27"/>
  <c r="I25" i="27" s="1"/>
  <c r="F25" i="27"/>
  <c r="E25" i="27"/>
  <c r="D25" i="27"/>
  <c r="C25" i="27"/>
  <c r="B25" i="27"/>
  <c r="A25" i="27"/>
  <c r="H25" i="27" s="1"/>
  <c r="G24" i="27"/>
  <c r="J24" i="27" s="1"/>
  <c r="F24" i="27"/>
  <c r="E24" i="27"/>
  <c r="D24" i="27"/>
  <c r="C24" i="27"/>
  <c r="B24" i="27"/>
  <c r="A24" i="27"/>
  <c r="H24" i="27"/>
  <c r="G23" i="27"/>
  <c r="I23" i="27" s="1"/>
  <c r="F23" i="27"/>
  <c r="E23" i="27"/>
  <c r="D23" i="27"/>
  <c r="C23" i="27"/>
  <c r="B23" i="27"/>
  <c r="A23" i="27"/>
  <c r="H23" i="27" s="1"/>
  <c r="G22" i="27"/>
  <c r="F22" i="27"/>
  <c r="E22" i="27"/>
  <c r="D22" i="27"/>
  <c r="C22" i="27"/>
  <c r="B22" i="27"/>
  <c r="A22" i="27"/>
  <c r="H22" i="27"/>
  <c r="G21" i="27"/>
  <c r="I21" i="27" s="1"/>
  <c r="F21" i="27"/>
  <c r="E21" i="27"/>
  <c r="D21" i="27"/>
  <c r="C21" i="27"/>
  <c r="B21" i="27"/>
  <c r="A21" i="27"/>
  <c r="H21" i="27" s="1"/>
  <c r="G20" i="27"/>
  <c r="I20" i="27" s="1"/>
  <c r="F20" i="27"/>
  <c r="E20" i="27"/>
  <c r="D20" i="27"/>
  <c r="C20" i="27"/>
  <c r="B20" i="27"/>
  <c r="A20" i="27"/>
  <c r="G19" i="27"/>
  <c r="F19" i="27"/>
  <c r="E19" i="27"/>
  <c r="D19" i="27"/>
  <c r="C19" i="27"/>
  <c r="B19" i="27"/>
  <c r="A19" i="27"/>
  <c r="H19" i="27" s="1"/>
  <c r="G18" i="27"/>
  <c r="I18" i="27" s="1"/>
  <c r="F18" i="27"/>
  <c r="E18" i="27"/>
  <c r="D18" i="27"/>
  <c r="C18" i="27"/>
  <c r="B18" i="27"/>
  <c r="A18" i="27"/>
  <c r="H18" i="27"/>
  <c r="G17" i="27"/>
  <c r="F17" i="27"/>
  <c r="E17" i="27"/>
  <c r="D17" i="27"/>
  <c r="C17" i="27"/>
  <c r="B17" i="27"/>
  <c r="A17" i="27"/>
  <c r="H17" i="27"/>
  <c r="G16" i="27"/>
  <c r="F16" i="27"/>
  <c r="E16" i="27"/>
  <c r="D16" i="27"/>
  <c r="C16" i="27"/>
  <c r="B16" i="27"/>
  <c r="A16" i="27"/>
  <c r="H16" i="27"/>
  <c r="G15" i="27"/>
  <c r="F15" i="27"/>
  <c r="E15" i="27"/>
  <c r="D15" i="27"/>
  <c r="C15" i="27"/>
  <c r="B15" i="27"/>
  <c r="A15" i="27"/>
  <c r="H15" i="27"/>
  <c r="G14" i="27"/>
  <c r="I14" i="27" s="1"/>
  <c r="J14" i="27"/>
  <c r="F14" i="27"/>
  <c r="E14" i="27"/>
  <c r="D14" i="27"/>
  <c r="C14" i="27"/>
  <c r="B14" i="27"/>
  <c r="A14" i="27"/>
  <c r="H14" i="27" s="1"/>
  <c r="G13" i="27"/>
  <c r="F13" i="27"/>
  <c r="E13" i="27"/>
  <c r="D13" i="27"/>
  <c r="C13" i="27"/>
  <c r="B13" i="27"/>
  <c r="A13" i="27"/>
  <c r="H13" i="27" s="1"/>
  <c r="I13" i="27"/>
  <c r="G12" i="27"/>
  <c r="F12" i="27"/>
  <c r="E12" i="27"/>
  <c r="D12" i="27"/>
  <c r="C12" i="27"/>
  <c r="B12" i="27"/>
  <c r="A12" i="27"/>
  <c r="H12" i="27"/>
  <c r="G11" i="27"/>
  <c r="I11" i="27" s="1"/>
  <c r="F11" i="27"/>
  <c r="E11" i="27"/>
  <c r="D11" i="27"/>
  <c r="C11" i="27"/>
  <c r="B11" i="27"/>
  <c r="A11" i="27"/>
  <c r="H11" i="27" s="1"/>
  <c r="G10" i="27"/>
  <c r="F10" i="27"/>
  <c r="E10" i="27"/>
  <c r="D10" i="27"/>
  <c r="C10" i="27"/>
  <c r="B10" i="27"/>
  <c r="A10" i="27"/>
  <c r="G9" i="27"/>
  <c r="F9" i="27"/>
  <c r="E9" i="27"/>
  <c r="D9" i="27"/>
  <c r="C9" i="27"/>
  <c r="B9" i="27"/>
  <c r="A9" i="27"/>
  <c r="H9" i="27"/>
  <c r="G8" i="27"/>
  <c r="I8" i="27" s="1"/>
  <c r="F8" i="27"/>
  <c r="E8" i="27"/>
  <c r="D8" i="27"/>
  <c r="C8" i="27"/>
  <c r="B8" i="27"/>
  <c r="A8" i="27"/>
  <c r="H8" i="27" s="1"/>
  <c r="G7" i="27"/>
  <c r="I7" i="27" s="1"/>
  <c r="F7" i="27"/>
  <c r="E7" i="27"/>
  <c r="D7" i="27"/>
  <c r="C7" i="27"/>
  <c r="B7" i="27"/>
  <c r="A7" i="27"/>
  <c r="H7" i="27" s="1"/>
  <c r="G6" i="27"/>
  <c r="F6" i="27"/>
  <c r="E6" i="27"/>
  <c r="D6" i="27"/>
  <c r="C6" i="27"/>
  <c r="B6" i="27"/>
  <c r="A6" i="27"/>
  <c r="H6" i="27"/>
  <c r="J6" i="27"/>
  <c r="G5" i="27"/>
  <c r="F5" i="27"/>
  <c r="E5" i="27"/>
  <c r="D5" i="27"/>
  <c r="C5" i="27"/>
  <c r="B5" i="27"/>
  <c r="A5" i="27"/>
  <c r="H5" i="27"/>
  <c r="G4" i="27"/>
  <c r="I4" i="27" s="1"/>
  <c r="F4" i="27"/>
  <c r="E4" i="27"/>
  <c r="H4" i="27"/>
  <c r="D4" i="27"/>
  <c r="C4" i="27"/>
  <c r="B4" i="27"/>
  <c r="A4" i="27"/>
  <c r="G3" i="27"/>
  <c r="F3" i="27"/>
  <c r="E3" i="27"/>
  <c r="H3" i="27"/>
  <c r="J3" i="27"/>
  <c r="D3" i="27"/>
  <c r="C3" i="27"/>
  <c r="B3" i="27"/>
  <c r="A3" i="27"/>
  <c r="G2" i="27"/>
  <c r="F2" i="27"/>
  <c r="E2" i="27"/>
  <c r="D2" i="27"/>
  <c r="C2" i="27"/>
  <c r="B2" i="27"/>
  <c r="A2" i="27"/>
  <c r="H2" i="27" s="1"/>
  <c r="A14" i="25"/>
  <c r="B14" i="25"/>
  <c r="C14" i="25"/>
  <c r="D14" i="25"/>
  <c r="E14" i="25"/>
  <c r="F14" i="25"/>
  <c r="G14" i="25"/>
  <c r="A24" i="25"/>
  <c r="H24" i="25" s="1"/>
  <c r="B24" i="25"/>
  <c r="C24" i="25"/>
  <c r="D24" i="25"/>
  <c r="E24" i="25"/>
  <c r="F24" i="25"/>
  <c r="G24" i="25"/>
  <c r="J24" i="25" s="1"/>
  <c r="A25" i="25"/>
  <c r="B25" i="25"/>
  <c r="C25" i="25"/>
  <c r="D25" i="25"/>
  <c r="E25" i="25"/>
  <c r="F25" i="25"/>
  <c r="G25" i="25"/>
  <c r="J25" i="25" s="1"/>
  <c r="A26" i="25"/>
  <c r="H26" i="25" s="1"/>
  <c r="B26" i="25"/>
  <c r="C26" i="25"/>
  <c r="D26" i="25"/>
  <c r="E26" i="25"/>
  <c r="F26" i="25"/>
  <c r="G26" i="25"/>
  <c r="I26" i="25" s="1"/>
  <c r="A27" i="25"/>
  <c r="B27" i="25"/>
  <c r="C27" i="25"/>
  <c r="D27" i="25"/>
  <c r="E27" i="25"/>
  <c r="F27" i="25"/>
  <c r="G27" i="25"/>
  <c r="A28" i="25"/>
  <c r="H28" i="25" s="1"/>
  <c r="B28" i="25"/>
  <c r="C28" i="25"/>
  <c r="D28" i="25"/>
  <c r="E28" i="25"/>
  <c r="F28" i="25"/>
  <c r="G28" i="25"/>
  <c r="K28" i="25" s="1"/>
  <c r="L28" i="25" s="1"/>
  <c r="A29" i="25"/>
  <c r="H29" i="25" s="1"/>
  <c r="B29" i="25"/>
  <c r="C29" i="25"/>
  <c r="D29" i="25"/>
  <c r="E29" i="25"/>
  <c r="F29" i="25"/>
  <c r="G29" i="25"/>
  <c r="A30" i="25"/>
  <c r="B30" i="25"/>
  <c r="C30" i="25"/>
  <c r="D30" i="25"/>
  <c r="E30" i="25"/>
  <c r="F30" i="25"/>
  <c r="G30" i="25"/>
  <c r="I30" i="25" s="1"/>
  <c r="A31" i="25"/>
  <c r="H31" i="25" s="1"/>
  <c r="B31" i="25"/>
  <c r="C31" i="25"/>
  <c r="D31" i="25"/>
  <c r="E31" i="25"/>
  <c r="F31" i="25"/>
  <c r="G31" i="25"/>
  <c r="I31" i="25" s="1"/>
  <c r="A10" i="25"/>
  <c r="B10" i="25"/>
  <c r="C10" i="25"/>
  <c r="D10" i="25"/>
  <c r="E10" i="25"/>
  <c r="F10" i="25"/>
  <c r="G10" i="25"/>
  <c r="A15" i="25"/>
  <c r="B15" i="25"/>
  <c r="C15" i="25"/>
  <c r="D15" i="25"/>
  <c r="E15" i="25"/>
  <c r="F15" i="25"/>
  <c r="G15" i="25"/>
  <c r="A18" i="25"/>
  <c r="B18" i="25"/>
  <c r="C18" i="25"/>
  <c r="D18" i="25"/>
  <c r="E18" i="25"/>
  <c r="F18" i="25"/>
  <c r="G18" i="25"/>
  <c r="G49" i="23"/>
  <c r="K49" i="23" s="1"/>
  <c r="L49" i="23" s="1"/>
  <c r="F49" i="23"/>
  <c r="E49" i="23"/>
  <c r="D49" i="23"/>
  <c r="C49" i="23"/>
  <c r="B49" i="23"/>
  <c r="A49" i="23"/>
  <c r="H49" i="23" s="1"/>
  <c r="G48" i="23"/>
  <c r="J48" i="23" s="1"/>
  <c r="F48" i="23"/>
  <c r="E48" i="23"/>
  <c r="D48" i="23"/>
  <c r="C48" i="23"/>
  <c r="B48" i="23"/>
  <c r="A48" i="23"/>
  <c r="H48" i="23" s="1"/>
  <c r="J47" i="23"/>
  <c r="G47" i="23"/>
  <c r="K47" i="23" s="1"/>
  <c r="L47" i="23" s="1"/>
  <c r="F47" i="23"/>
  <c r="E47" i="23"/>
  <c r="D47" i="23"/>
  <c r="C47" i="23"/>
  <c r="B47" i="23"/>
  <c r="A47" i="23"/>
  <c r="H47" i="23" s="1"/>
  <c r="G46" i="23"/>
  <c r="K46" i="23" s="1"/>
  <c r="L46" i="23" s="1"/>
  <c r="F46" i="23"/>
  <c r="E46" i="23"/>
  <c r="D46" i="23"/>
  <c r="C46" i="23"/>
  <c r="B46" i="23"/>
  <c r="A46" i="23"/>
  <c r="H46" i="23" s="1"/>
  <c r="G45" i="23"/>
  <c r="J45" i="23" s="1"/>
  <c r="F45" i="23"/>
  <c r="E45" i="23"/>
  <c r="D45" i="23"/>
  <c r="C45" i="23"/>
  <c r="B45" i="23"/>
  <c r="A45" i="23"/>
  <c r="H45" i="23" s="1"/>
  <c r="H44" i="23"/>
  <c r="G44" i="23"/>
  <c r="K44" i="23" s="1"/>
  <c r="L44" i="23" s="1"/>
  <c r="F44" i="23"/>
  <c r="E44" i="23"/>
  <c r="D44" i="23"/>
  <c r="C44" i="23"/>
  <c r="B44" i="23"/>
  <c r="A44" i="23"/>
  <c r="G43" i="23"/>
  <c r="K43" i="23" s="1"/>
  <c r="L43" i="23" s="1"/>
  <c r="F43" i="23"/>
  <c r="E43" i="23"/>
  <c r="D43" i="23"/>
  <c r="C43" i="23"/>
  <c r="B43" i="23"/>
  <c r="A43" i="23"/>
  <c r="H43" i="23" s="1"/>
  <c r="G42" i="23"/>
  <c r="J42" i="23" s="1"/>
  <c r="F42" i="23"/>
  <c r="E42" i="23"/>
  <c r="D42" i="23"/>
  <c r="C42" i="23"/>
  <c r="B42" i="23"/>
  <c r="A42" i="23"/>
  <c r="H42" i="23" s="1"/>
  <c r="G41" i="23"/>
  <c r="J41" i="23" s="1"/>
  <c r="F41" i="23"/>
  <c r="E41" i="23"/>
  <c r="D41" i="23"/>
  <c r="C41" i="23"/>
  <c r="B41" i="23"/>
  <c r="A41" i="23"/>
  <c r="H41" i="23" s="1"/>
  <c r="G40" i="23"/>
  <c r="F40" i="23"/>
  <c r="E40" i="23"/>
  <c r="D40" i="23"/>
  <c r="C40" i="23"/>
  <c r="B40" i="23"/>
  <c r="A40" i="23"/>
  <c r="H40" i="23" s="1"/>
  <c r="G39" i="23"/>
  <c r="I39" i="23" s="1"/>
  <c r="F39" i="23"/>
  <c r="E39" i="23"/>
  <c r="D39" i="23"/>
  <c r="C39" i="23"/>
  <c r="B39" i="23"/>
  <c r="A39" i="23"/>
  <c r="G38" i="23"/>
  <c r="F38" i="23"/>
  <c r="E38" i="23"/>
  <c r="D38" i="23"/>
  <c r="C38" i="23"/>
  <c r="B38" i="23"/>
  <c r="A38" i="23"/>
  <c r="H38" i="23" s="1"/>
  <c r="G37" i="23"/>
  <c r="J37" i="23" s="1"/>
  <c r="F37" i="23"/>
  <c r="E37" i="23"/>
  <c r="D37" i="23"/>
  <c r="C37" i="23"/>
  <c r="B37" i="23"/>
  <c r="A37" i="23"/>
  <c r="G36" i="23"/>
  <c r="I36" i="23" s="1"/>
  <c r="F36" i="23"/>
  <c r="E36" i="23"/>
  <c r="D36" i="23"/>
  <c r="C36" i="23"/>
  <c r="B36" i="23"/>
  <c r="A36" i="23"/>
  <c r="G35" i="23"/>
  <c r="F35" i="23"/>
  <c r="E35" i="23"/>
  <c r="D35" i="23"/>
  <c r="C35" i="23"/>
  <c r="B35" i="23"/>
  <c r="A35" i="23"/>
  <c r="H35" i="23" s="1"/>
  <c r="G31" i="23"/>
  <c r="F31" i="23"/>
  <c r="E31" i="23"/>
  <c r="D31" i="23"/>
  <c r="C31" i="23"/>
  <c r="B31" i="23"/>
  <c r="A31" i="23"/>
  <c r="G23" i="23"/>
  <c r="F23" i="23"/>
  <c r="E23" i="23"/>
  <c r="D23" i="23"/>
  <c r="C23" i="23"/>
  <c r="B23" i="23"/>
  <c r="A23" i="23"/>
  <c r="G20" i="23"/>
  <c r="F20" i="23"/>
  <c r="E20" i="23"/>
  <c r="D20" i="23"/>
  <c r="C20" i="23"/>
  <c r="B20" i="23"/>
  <c r="A20" i="23"/>
  <c r="G18" i="23"/>
  <c r="F18" i="23"/>
  <c r="E18" i="23"/>
  <c r="D18" i="23"/>
  <c r="C18" i="23"/>
  <c r="B18" i="23"/>
  <c r="A18" i="23"/>
  <c r="G21" i="23"/>
  <c r="F21" i="23"/>
  <c r="E21" i="23"/>
  <c r="D21" i="23"/>
  <c r="C21" i="23"/>
  <c r="B21" i="23"/>
  <c r="A21" i="23"/>
  <c r="G15" i="23"/>
  <c r="F15" i="23"/>
  <c r="E15" i="23"/>
  <c r="D15" i="23"/>
  <c r="C15" i="23"/>
  <c r="B15" i="23"/>
  <c r="A15" i="23"/>
  <c r="G14" i="23"/>
  <c r="F14" i="23"/>
  <c r="E14" i="23"/>
  <c r="D14" i="23"/>
  <c r="C14" i="23"/>
  <c r="B14" i="23"/>
  <c r="A14" i="23"/>
  <c r="G19" i="23"/>
  <c r="F19" i="23"/>
  <c r="E19" i="23"/>
  <c r="H19" i="23" s="1"/>
  <c r="J19" i="23" s="1"/>
  <c r="D19" i="23"/>
  <c r="C19" i="23"/>
  <c r="B19" i="23"/>
  <c r="A19" i="23"/>
  <c r="G7" i="23"/>
  <c r="F7" i="23"/>
  <c r="E7" i="23"/>
  <c r="D7" i="23"/>
  <c r="C7" i="23"/>
  <c r="B7" i="23"/>
  <c r="A7" i="23"/>
  <c r="G4" i="23"/>
  <c r="F4" i="23"/>
  <c r="E4" i="23"/>
  <c r="D4" i="23"/>
  <c r="C4" i="23"/>
  <c r="B4" i="23"/>
  <c r="A4" i="23"/>
  <c r="G10" i="23"/>
  <c r="F10" i="23"/>
  <c r="E10" i="23"/>
  <c r="D10" i="23"/>
  <c r="C10" i="23"/>
  <c r="B10" i="23"/>
  <c r="A10" i="23"/>
  <c r="G12" i="23"/>
  <c r="F12" i="23"/>
  <c r="E12" i="23"/>
  <c r="D12" i="23"/>
  <c r="C12" i="23"/>
  <c r="B12" i="23"/>
  <c r="A12" i="23"/>
  <c r="G13" i="23"/>
  <c r="F13" i="23"/>
  <c r="E13" i="23"/>
  <c r="D13" i="23"/>
  <c r="C13" i="23"/>
  <c r="B13" i="23"/>
  <c r="A13" i="23"/>
  <c r="G16" i="23"/>
  <c r="F16" i="23"/>
  <c r="E16" i="23"/>
  <c r="D16" i="23"/>
  <c r="C16" i="23"/>
  <c r="B16" i="23"/>
  <c r="A16" i="23"/>
  <c r="G11" i="23"/>
  <c r="F11" i="23"/>
  <c r="E11" i="23"/>
  <c r="D11" i="23"/>
  <c r="C11" i="23"/>
  <c r="B11" i="23"/>
  <c r="A11" i="23"/>
  <c r="G6" i="23"/>
  <c r="F6" i="23"/>
  <c r="E6" i="23"/>
  <c r="D6" i="23"/>
  <c r="C6" i="23"/>
  <c r="B6" i="23"/>
  <c r="A6" i="23"/>
  <c r="G3" i="23"/>
  <c r="F3" i="23"/>
  <c r="E3" i="23"/>
  <c r="D3" i="23"/>
  <c r="C3" i="23"/>
  <c r="B3" i="23"/>
  <c r="A3" i="23"/>
  <c r="G9" i="23"/>
  <c r="F9" i="23"/>
  <c r="E9" i="23"/>
  <c r="D9" i="23"/>
  <c r="C9" i="23"/>
  <c r="B9" i="23"/>
  <c r="A9" i="23"/>
  <c r="G8" i="23"/>
  <c r="F8" i="23"/>
  <c r="E8" i="23"/>
  <c r="D8" i="23"/>
  <c r="C8" i="23"/>
  <c r="B8" i="23"/>
  <c r="A8" i="23"/>
  <c r="G2" i="23"/>
  <c r="F2" i="23"/>
  <c r="E2" i="23"/>
  <c r="D2" i="23"/>
  <c r="C2" i="23"/>
  <c r="B2" i="23"/>
  <c r="A2" i="23"/>
  <c r="G5" i="23"/>
  <c r="F5" i="23"/>
  <c r="E5" i="23"/>
  <c r="D5" i="23"/>
  <c r="C5" i="23"/>
  <c r="B5" i="23"/>
  <c r="A5" i="23"/>
  <c r="H5" i="23" s="1"/>
  <c r="G32" i="23"/>
  <c r="F32" i="23"/>
  <c r="E32" i="23"/>
  <c r="D32" i="23"/>
  <c r="C32" i="23"/>
  <c r="B32" i="23"/>
  <c r="A32" i="23"/>
  <c r="G33" i="23"/>
  <c r="F33" i="23"/>
  <c r="E33" i="23"/>
  <c r="D33" i="23"/>
  <c r="C33" i="23"/>
  <c r="B33" i="23"/>
  <c r="A33" i="23"/>
  <c r="G34" i="23"/>
  <c r="F34" i="23"/>
  <c r="E34" i="23"/>
  <c r="D34" i="23"/>
  <c r="C34" i="23"/>
  <c r="B34" i="23"/>
  <c r="A34" i="23"/>
  <c r="G25" i="23"/>
  <c r="F25" i="23"/>
  <c r="E25" i="23"/>
  <c r="D25" i="23"/>
  <c r="C25" i="23"/>
  <c r="B25" i="23"/>
  <c r="A25" i="23"/>
  <c r="G27" i="23"/>
  <c r="F27" i="23"/>
  <c r="E27" i="23"/>
  <c r="D27" i="23"/>
  <c r="C27" i="23"/>
  <c r="B27" i="23"/>
  <c r="A27" i="23"/>
  <c r="G28" i="23"/>
  <c r="F28" i="23"/>
  <c r="E28" i="23"/>
  <c r="D28" i="23"/>
  <c r="C28" i="23"/>
  <c r="B28" i="23"/>
  <c r="A28" i="23"/>
  <c r="G29" i="23"/>
  <c r="F29" i="23"/>
  <c r="E29" i="23"/>
  <c r="D29" i="23"/>
  <c r="C29" i="23"/>
  <c r="B29" i="23"/>
  <c r="A29" i="23"/>
  <c r="G26" i="23"/>
  <c r="F26" i="23"/>
  <c r="E26" i="23"/>
  <c r="D26" i="23"/>
  <c r="C26" i="23"/>
  <c r="B26" i="23"/>
  <c r="A26" i="23"/>
  <c r="G30" i="23"/>
  <c r="F30" i="23"/>
  <c r="E30" i="23"/>
  <c r="D30" i="23"/>
  <c r="C30" i="23"/>
  <c r="B30" i="23"/>
  <c r="A30" i="23"/>
  <c r="G24" i="23"/>
  <c r="F24" i="23"/>
  <c r="E24" i="23"/>
  <c r="D24" i="23"/>
  <c r="C24" i="23"/>
  <c r="B24" i="23"/>
  <c r="A24" i="23"/>
  <c r="G17" i="23"/>
  <c r="F17" i="23"/>
  <c r="E17" i="23"/>
  <c r="D17" i="23"/>
  <c r="C17" i="23"/>
  <c r="B17" i="23"/>
  <c r="A17" i="23"/>
  <c r="B22" i="23"/>
  <c r="A22" i="23"/>
  <c r="G22" i="23"/>
  <c r="F22" i="23"/>
  <c r="E22" i="23"/>
  <c r="D22" i="23"/>
  <c r="C22" i="23"/>
  <c r="K154" i="21"/>
  <c r="L154" i="21" s="1"/>
  <c r="F154" i="21"/>
  <c r="E154" i="21"/>
  <c r="D154" i="21"/>
  <c r="C154" i="21"/>
  <c r="B154" i="21"/>
  <c r="A154" i="21"/>
  <c r="H154" i="21" s="1"/>
  <c r="F153" i="21"/>
  <c r="E153" i="21"/>
  <c r="D153" i="21"/>
  <c r="C153" i="21"/>
  <c r="B153" i="21"/>
  <c r="A153" i="21"/>
  <c r="H153" i="21" s="1"/>
  <c r="K152" i="21"/>
  <c r="L152" i="21" s="1"/>
  <c r="F152" i="21"/>
  <c r="E152" i="21"/>
  <c r="D152" i="21"/>
  <c r="C152" i="21"/>
  <c r="B152" i="21"/>
  <c r="A152" i="21"/>
  <c r="H152" i="21" s="1"/>
  <c r="K151" i="21"/>
  <c r="L151" i="21" s="1"/>
  <c r="F151" i="21"/>
  <c r="E151" i="21"/>
  <c r="D151" i="21"/>
  <c r="C151" i="21"/>
  <c r="B151" i="21"/>
  <c r="A151" i="21"/>
  <c r="H151" i="21" s="1"/>
  <c r="K150" i="21"/>
  <c r="L150" i="21" s="1"/>
  <c r="F150" i="21"/>
  <c r="E150" i="21"/>
  <c r="D150" i="21"/>
  <c r="C150" i="21"/>
  <c r="B150" i="21"/>
  <c r="A150" i="21"/>
  <c r="H150" i="21" s="1"/>
  <c r="I149" i="21"/>
  <c r="F149" i="21"/>
  <c r="E149" i="21"/>
  <c r="D149" i="21"/>
  <c r="C149" i="21"/>
  <c r="B149" i="21"/>
  <c r="A149" i="21"/>
  <c r="H149" i="21" s="1"/>
  <c r="K148" i="21"/>
  <c r="L148" i="21" s="1"/>
  <c r="F148" i="21"/>
  <c r="E148" i="21"/>
  <c r="D148" i="21"/>
  <c r="C148" i="21"/>
  <c r="B148" i="21"/>
  <c r="A148" i="21"/>
  <c r="H148" i="21" s="1"/>
  <c r="I147" i="21"/>
  <c r="F147" i="21"/>
  <c r="E147" i="21"/>
  <c r="D147" i="21"/>
  <c r="C147" i="21"/>
  <c r="B147" i="21"/>
  <c r="A147" i="21"/>
  <c r="H147" i="21" s="1"/>
  <c r="K146" i="21"/>
  <c r="L146" i="21" s="1"/>
  <c r="F146" i="21"/>
  <c r="E146" i="21"/>
  <c r="D146" i="21"/>
  <c r="C146" i="21"/>
  <c r="B146" i="21"/>
  <c r="A146" i="21"/>
  <c r="H146" i="21" s="1"/>
  <c r="K145" i="21"/>
  <c r="L145" i="21" s="1"/>
  <c r="F145" i="21"/>
  <c r="E145" i="21"/>
  <c r="D145" i="21"/>
  <c r="C145" i="21"/>
  <c r="B145" i="21"/>
  <c r="A145" i="21"/>
  <c r="H145" i="21" s="1"/>
  <c r="K144" i="21"/>
  <c r="L144" i="21" s="1"/>
  <c r="F144" i="21"/>
  <c r="E144" i="21"/>
  <c r="D144" i="21"/>
  <c r="C144" i="21"/>
  <c r="B144" i="21"/>
  <c r="A144" i="21"/>
  <c r="H144" i="21" s="1"/>
  <c r="K143" i="21"/>
  <c r="L143" i="21" s="1"/>
  <c r="F143" i="21"/>
  <c r="E143" i="21"/>
  <c r="D143" i="21"/>
  <c r="C143" i="21"/>
  <c r="B143" i="21"/>
  <c r="A143" i="21"/>
  <c r="H143" i="21" s="1"/>
  <c r="K142" i="21"/>
  <c r="L142" i="21" s="1"/>
  <c r="F142" i="21"/>
  <c r="E142" i="21"/>
  <c r="D142" i="21"/>
  <c r="C142" i="21"/>
  <c r="B142" i="21"/>
  <c r="A142" i="21"/>
  <c r="H142" i="21" s="1"/>
  <c r="J141" i="21"/>
  <c r="F141" i="21"/>
  <c r="E141" i="21"/>
  <c r="D141" i="21"/>
  <c r="C141" i="21"/>
  <c r="B141" i="21"/>
  <c r="A141" i="21"/>
  <c r="H141" i="21" s="1"/>
  <c r="K140" i="21"/>
  <c r="L140" i="21" s="1"/>
  <c r="F140" i="21"/>
  <c r="E140" i="21"/>
  <c r="D140" i="21"/>
  <c r="C140" i="21"/>
  <c r="B140" i="21"/>
  <c r="A140" i="21"/>
  <c r="H140" i="21" s="1"/>
  <c r="K139" i="21"/>
  <c r="L139" i="21" s="1"/>
  <c r="F139" i="21"/>
  <c r="E139" i="21"/>
  <c r="D139" i="21"/>
  <c r="C139" i="21"/>
  <c r="B139" i="21"/>
  <c r="A139" i="21"/>
  <c r="H139" i="21" s="1"/>
  <c r="K138" i="21"/>
  <c r="L138" i="21" s="1"/>
  <c r="F138" i="21"/>
  <c r="E138" i="21"/>
  <c r="D138" i="21"/>
  <c r="C138" i="21"/>
  <c r="B138" i="21"/>
  <c r="A138" i="21"/>
  <c r="H138" i="21" s="1"/>
  <c r="J137" i="21"/>
  <c r="F137" i="21"/>
  <c r="E137" i="21"/>
  <c r="D137" i="21"/>
  <c r="C137" i="21"/>
  <c r="B137" i="21"/>
  <c r="A137" i="21"/>
  <c r="H137" i="21" s="1"/>
  <c r="K136" i="21"/>
  <c r="L136" i="21" s="1"/>
  <c r="F136" i="21"/>
  <c r="E136" i="21"/>
  <c r="D136" i="21"/>
  <c r="C136" i="21"/>
  <c r="B136" i="21"/>
  <c r="A136" i="21"/>
  <c r="H136" i="21" s="1"/>
  <c r="I135" i="21"/>
  <c r="F135" i="21"/>
  <c r="E135" i="21"/>
  <c r="D135" i="21"/>
  <c r="C135" i="21"/>
  <c r="B135" i="21"/>
  <c r="A135" i="21"/>
  <c r="H135" i="21" s="1"/>
  <c r="K134" i="21"/>
  <c r="L134" i="21" s="1"/>
  <c r="F134" i="21"/>
  <c r="E134" i="21"/>
  <c r="D134" i="21"/>
  <c r="C134" i="21"/>
  <c r="B134" i="21"/>
  <c r="A134" i="21"/>
  <c r="H134" i="21" s="1"/>
  <c r="I133" i="21"/>
  <c r="F133" i="21"/>
  <c r="E133" i="21"/>
  <c r="D133" i="21"/>
  <c r="C133" i="21"/>
  <c r="B133" i="21"/>
  <c r="A133" i="21"/>
  <c r="H133" i="21" s="1"/>
  <c r="K132" i="21"/>
  <c r="L132" i="21" s="1"/>
  <c r="F132" i="21"/>
  <c r="E132" i="21"/>
  <c r="D132" i="21"/>
  <c r="C132" i="21"/>
  <c r="B132" i="21"/>
  <c r="A132" i="21"/>
  <c r="H132" i="21" s="1"/>
  <c r="K131" i="21"/>
  <c r="L131" i="21" s="1"/>
  <c r="F131" i="21"/>
  <c r="E131" i="21"/>
  <c r="D131" i="21"/>
  <c r="C131" i="21"/>
  <c r="B131" i="21"/>
  <c r="A131" i="21"/>
  <c r="H131" i="21" s="1"/>
  <c r="K130" i="21"/>
  <c r="L130" i="21" s="1"/>
  <c r="F130" i="21"/>
  <c r="E130" i="21"/>
  <c r="D130" i="21"/>
  <c r="C130" i="21"/>
  <c r="B130" i="21"/>
  <c r="A130" i="21"/>
  <c r="H130" i="21" s="1"/>
  <c r="K129" i="21"/>
  <c r="L129" i="21" s="1"/>
  <c r="F129" i="21"/>
  <c r="E129" i="21"/>
  <c r="D129" i="21"/>
  <c r="C129" i="21"/>
  <c r="B129" i="21"/>
  <c r="A129" i="21"/>
  <c r="H129" i="21" s="1"/>
  <c r="K128" i="21"/>
  <c r="L128" i="21" s="1"/>
  <c r="F128" i="21"/>
  <c r="E128" i="21"/>
  <c r="D128" i="21"/>
  <c r="C128" i="21"/>
  <c r="B128" i="21"/>
  <c r="A128" i="21"/>
  <c r="H128" i="21" s="1"/>
  <c r="I127" i="21"/>
  <c r="F127" i="21"/>
  <c r="E127" i="21"/>
  <c r="D127" i="21"/>
  <c r="C127" i="21"/>
  <c r="B127" i="21"/>
  <c r="A127" i="21"/>
  <c r="H127" i="21" s="1"/>
  <c r="I126" i="21"/>
  <c r="F126" i="21"/>
  <c r="E126" i="21"/>
  <c r="D126" i="21"/>
  <c r="C126" i="21"/>
  <c r="B126" i="21"/>
  <c r="A126" i="21"/>
  <c r="H126" i="21" s="1"/>
  <c r="J125" i="21"/>
  <c r="F125" i="21"/>
  <c r="E125" i="21"/>
  <c r="D125" i="21"/>
  <c r="C125" i="21"/>
  <c r="B125" i="21"/>
  <c r="A125" i="21"/>
  <c r="H125" i="21" s="1"/>
  <c r="K124" i="21"/>
  <c r="L124" i="21" s="1"/>
  <c r="F124" i="21"/>
  <c r="E124" i="21"/>
  <c r="D124" i="21"/>
  <c r="C124" i="21"/>
  <c r="B124" i="21"/>
  <c r="A124" i="21"/>
  <c r="H124" i="21" s="1"/>
  <c r="K123" i="21"/>
  <c r="L123" i="21" s="1"/>
  <c r="F123" i="21"/>
  <c r="E123" i="21"/>
  <c r="D123" i="21"/>
  <c r="C123" i="21"/>
  <c r="B123" i="21"/>
  <c r="A123" i="21"/>
  <c r="H123" i="21" s="1"/>
  <c r="K122" i="21"/>
  <c r="L122" i="21" s="1"/>
  <c r="F122" i="21"/>
  <c r="E122" i="21"/>
  <c r="D122" i="21"/>
  <c r="C122" i="21"/>
  <c r="B122" i="21"/>
  <c r="A122" i="21"/>
  <c r="H122" i="21" s="1"/>
  <c r="J121" i="21"/>
  <c r="F121" i="21"/>
  <c r="E121" i="21"/>
  <c r="D121" i="21"/>
  <c r="C121" i="21"/>
  <c r="B121" i="21"/>
  <c r="A121" i="21"/>
  <c r="H121" i="21" s="1"/>
  <c r="K120" i="21"/>
  <c r="L120" i="21" s="1"/>
  <c r="F120" i="21"/>
  <c r="E120" i="21"/>
  <c r="D120" i="21"/>
  <c r="C120" i="21"/>
  <c r="B120" i="21"/>
  <c r="A120" i="21"/>
  <c r="H120" i="21" s="1"/>
  <c r="J119" i="21"/>
  <c r="F119" i="21"/>
  <c r="E119" i="21"/>
  <c r="D119" i="21"/>
  <c r="C119" i="21"/>
  <c r="B119" i="21"/>
  <c r="A119" i="21"/>
  <c r="H119" i="21" s="1"/>
  <c r="K118" i="21"/>
  <c r="L118" i="21" s="1"/>
  <c r="F118" i="21"/>
  <c r="E118" i="21"/>
  <c r="D118" i="21"/>
  <c r="C118" i="21"/>
  <c r="B118" i="21"/>
  <c r="A118" i="21"/>
  <c r="H118" i="21" s="1"/>
  <c r="K117" i="21"/>
  <c r="L117" i="21" s="1"/>
  <c r="F117" i="21"/>
  <c r="E117" i="21"/>
  <c r="D117" i="21"/>
  <c r="C117" i="21"/>
  <c r="B117" i="21"/>
  <c r="A117" i="21"/>
  <c r="H117" i="21" s="1"/>
  <c r="J116" i="21"/>
  <c r="F116" i="21"/>
  <c r="E116" i="21"/>
  <c r="D116" i="21"/>
  <c r="C116" i="21"/>
  <c r="B116" i="21"/>
  <c r="A116" i="21"/>
  <c r="H116" i="21" s="1"/>
  <c r="J115" i="21"/>
  <c r="F115" i="21"/>
  <c r="E115" i="21"/>
  <c r="D115" i="21"/>
  <c r="C115" i="21"/>
  <c r="B115" i="21"/>
  <c r="A115" i="21"/>
  <c r="H115" i="21" s="1"/>
  <c r="K114" i="21"/>
  <c r="L114" i="21" s="1"/>
  <c r="F114" i="21"/>
  <c r="E114" i="21"/>
  <c r="D114" i="21"/>
  <c r="C114" i="21"/>
  <c r="B114" i="21"/>
  <c r="A114" i="21"/>
  <c r="H114" i="21" s="1"/>
  <c r="K113" i="21"/>
  <c r="L113" i="21" s="1"/>
  <c r="F113" i="21"/>
  <c r="E113" i="21"/>
  <c r="D113" i="21"/>
  <c r="C113" i="21"/>
  <c r="B113" i="21"/>
  <c r="A113" i="21"/>
  <c r="H113" i="21" s="1"/>
  <c r="I112" i="21"/>
  <c r="K112" i="21"/>
  <c r="L112" i="21" s="1"/>
  <c r="F112" i="21"/>
  <c r="E112" i="21"/>
  <c r="D112" i="21"/>
  <c r="C112" i="21"/>
  <c r="B112" i="21"/>
  <c r="A112" i="21"/>
  <c r="H112" i="21" s="1"/>
  <c r="K111" i="21"/>
  <c r="L111" i="21" s="1"/>
  <c r="F111" i="21"/>
  <c r="E111" i="21"/>
  <c r="D111" i="21"/>
  <c r="C111" i="21"/>
  <c r="B111" i="21"/>
  <c r="A111" i="21"/>
  <c r="H111" i="21" s="1"/>
  <c r="K110" i="21"/>
  <c r="L110" i="21" s="1"/>
  <c r="F110" i="21"/>
  <c r="E110" i="21"/>
  <c r="D110" i="21"/>
  <c r="C110" i="21"/>
  <c r="B110" i="21"/>
  <c r="A110" i="21"/>
  <c r="H110" i="21" s="1"/>
  <c r="K109" i="21"/>
  <c r="L109" i="21" s="1"/>
  <c r="F109" i="21"/>
  <c r="E109" i="21"/>
  <c r="D109" i="21"/>
  <c r="C109" i="21"/>
  <c r="B109" i="21"/>
  <c r="A109" i="21"/>
  <c r="H109" i="21" s="1"/>
  <c r="K108" i="21"/>
  <c r="L108" i="21" s="1"/>
  <c r="F108" i="21"/>
  <c r="E108" i="21"/>
  <c r="D108" i="21"/>
  <c r="C108" i="21"/>
  <c r="B108" i="21"/>
  <c r="A108" i="21"/>
  <c r="H108" i="21" s="1"/>
  <c r="J107" i="21"/>
  <c r="F107" i="21"/>
  <c r="E107" i="21"/>
  <c r="D107" i="21"/>
  <c r="C107" i="21"/>
  <c r="B107" i="21"/>
  <c r="A107" i="21"/>
  <c r="H107" i="21" s="1"/>
  <c r="K106" i="21"/>
  <c r="L106" i="21" s="1"/>
  <c r="F106" i="21"/>
  <c r="E106" i="21"/>
  <c r="D106" i="21"/>
  <c r="C106" i="21"/>
  <c r="B106" i="21"/>
  <c r="A106" i="21"/>
  <c r="H106" i="21" s="1"/>
  <c r="J105" i="21"/>
  <c r="F105" i="21"/>
  <c r="E105" i="21"/>
  <c r="D105" i="21"/>
  <c r="C105" i="21"/>
  <c r="B105" i="21"/>
  <c r="A105" i="21"/>
  <c r="H105" i="21" s="1"/>
  <c r="J104" i="21"/>
  <c r="F104" i="21"/>
  <c r="E104" i="21"/>
  <c r="D104" i="21"/>
  <c r="C104" i="21"/>
  <c r="B104" i="21"/>
  <c r="A104" i="21"/>
  <c r="H104" i="21" s="1"/>
  <c r="K103" i="21"/>
  <c r="L103" i="21" s="1"/>
  <c r="F103" i="21"/>
  <c r="E103" i="21"/>
  <c r="D103" i="21"/>
  <c r="C103" i="21"/>
  <c r="B103" i="21"/>
  <c r="A103" i="21"/>
  <c r="H103" i="21" s="1"/>
  <c r="J102" i="21"/>
  <c r="F102" i="21"/>
  <c r="E102" i="21"/>
  <c r="D102" i="21"/>
  <c r="C102" i="21"/>
  <c r="B102" i="21"/>
  <c r="A102" i="21"/>
  <c r="H102" i="21" s="1"/>
  <c r="J101" i="21"/>
  <c r="F101" i="21"/>
  <c r="E101" i="21"/>
  <c r="D101" i="21"/>
  <c r="C101" i="21"/>
  <c r="B101" i="21"/>
  <c r="A101" i="21"/>
  <c r="H101" i="21" s="1"/>
  <c r="K100" i="21"/>
  <c r="L100" i="21" s="1"/>
  <c r="F100" i="21"/>
  <c r="E100" i="21"/>
  <c r="D100" i="21"/>
  <c r="C100" i="21"/>
  <c r="B100" i="21"/>
  <c r="A100" i="21"/>
  <c r="H100" i="21" s="1"/>
  <c r="K99" i="21"/>
  <c r="L99" i="21" s="1"/>
  <c r="F99" i="21"/>
  <c r="E99" i="21"/>
  <c r="D99" i="21"/>
  <c r="C99" i="21"/>
  <c r="B99" i="21"/>
  <c r="A99" i="21"/>
  <c r="H99" i="21" s="1"/>
  <c r="I98" i="21"/>
  <c r="F98" i="21"/>
  <c r="E98" i="21"/>
  <c r="D98" i="21"/>
  <c r="C98" i="21"/>
  <c r="B98" i="21"/>
  <c r="A98" i="21"/>
  <c r="H98" i="21" s="1"/>
  <c r="K97" i="21"/>
  <c r="L97" i="21" s="1"/>
  <c r="F97" i="21"/>
  <c r="E97" i="21"/>
  <c r="D97" i="21"/>
  <c r="C97" i="21"/>
  <c r="B97" i="21"/>
  <c r="A97" i="21"/>
  <c r="H97" i="21" s="1"/>
  <c r="J96" i="21"/>
  <c r="F96" i="21"/>
  <c r="E96" i="21"/>
  <c r="D96" i="21"/>
  <c r="C96" i="21"/>
  <c r="B96" i="21"/>
  <c r="A96" i="21"/>
  <c r="H96" i="21" s="1"/>
  <c r="I95" i="21"/>
  <c r="F95" i="21"/>
  <c r="E95" i="21"/>
  <c r="D95" i="21"/>
  <c r="C95" i="21"/>
  <c r="B95" i="21"/>
  <c r="A95" i="21"/>
  <c r="H95" i="21" s="1"/>
  <c r="K94" i="21"/>
  <c r="L94" i="21" s="1"/>
  <c r="F94" i="21"/>
  <c r="E94" i="21"/>
  <c r="D94" i="21"/>
  <c r="C94" i="21"/>
  <c r="B94" i="21"/>
  <c r="A94" i="21"/>
  <c r="H94" i="21" s="1"/>
  <c r="K93" i="21"/>
  <c r="L93" i="21" s="1"/>
  <c r="F93" i="21"/>
  <c r="E93" i="21"/>
  <c r="D93" i="21"/>
  <c r="C93" i="21"/>
  <c r="B93" i="21"/>
  <c r="A93" i="21"/>
  <c r="H93" i="21" s="1"/>
  <c r="K92" i="21"/>
  <c r="L92" i="21" s="1"/>
  <c r="F92" i="21"/>
  <c r="E92" i="21"/>
  <c r="D92" i="21"/>
  <c r="C92" i="21"/>
  <c r="B92" i="21"/>
  <c r="A92" i="21"/>
  <c r="H92" i="21" s="1"/>
  <c r="K91" i="21"/>
  <c r="L91" i="21" s="1"/>
  <c r="F91" i="21"/>
  <c r="E91" i="21"/>
  <c r="D91" i="21"/>
  <c r="C91" i="21"/>
  <c r="B91" i="21"/>
  <c r="A91" i="21"/>
  <c r="H91" i="21" s="1"/>
  <c r="F90" i="21"/>
  <c r="E90" i="21"/>
  <c r="D90" i="21"/>
  <c r="C90" i="21"/>
  <c r="B90" i="21"/>
  <c r="A90" i="21"/>
  <c r="H90" i="21" s="1"/>
  <c r="I89" i="21"/>
  <c r="F89" i="21"/>
  <c r="E89" i="21"/>
  <c r="D89" i="21"/>
  <c r="C89" i="21"/>
  <c r="B89" i="21"/>
  <c r="A89" i="21"/>
  <c r="H89" i="21" s="1"/>
  <c r="K88" i="21"/>
  <c r="L88" i="21" s="1"/>
  <c r="F88" i="21"/>
  <c r="E88" i="21"/>
  <c r="D88" i="21"/>
  <c r="C88" i="21"/>
  <c r="B88" i="21"/>
  <c r="A88" i="21"/>
  <c r="H88" i="21" s="1"/>
  <c r="I87" i="21"/>
  <c r="F87" i="21"/>
  <c r="E87" i="21"/>
  <c r="D87" i="21"/>
  <c r="C87" i="21"/>
  <c r="B87" i="21"/>
  <c r="A87" i="21"/>
  <c r="H87" i="21" s="1"/>
  <c r="I86" i="21"/>
  <c r="F86" i="21"/>
  <c r="E86" i="21"/>
  <c r="D86" i="21"/>
  <c r="C86" i="21"/>
  <c r="B86" i="21"/>
  <c r="A86" i="21"/>
  <c r="H86" i="21" s="1"/>
  <c r="K85" i="21"/>
  <c r="L85" i="21" s="1"/>
  <c r="F85" i="21"/>
  <c r="E85" i="21"/>
  <c r="D85" i="21"/>
  <c r="C85" i="21"/>
  <c r="B85" i="21"/>
  <c r="A85" i="21"/>
  <c r="H85" i="21" s="1"/>
  <c r="K84" i="21"/>
  <c r="L84" i="21" s="1"/>
  <c r="F84" i="21"/>
  <c r="E84" i="21"/>
  <c r="D84" i="21"/>
  <c r="C84" i="21"/>
  <c r="B84" i="21"/>
  <c r="A84" i="21"/>
  <c r="H84" i="21" s="1"/>
  <c r="J83" i="21"/>
  <c r="F83" i="21"/>
  <c r="E83" i="21"/>
  <c r="D83" i="21"/>
  <c r="C83" i="21"/>
  <c r="B83" i="21"/>
  <c r="A83" i="21"/>
  <c r="H83" i="21" s="1"/>
  <c r="K82" i="21"/>
  <c r="L82" i="21" s="1"/>
  <c r="F82" i="21"/>
  <c r="E82" i="21"/>
  <c r="D82" i="21"/>
  <c r="C82" i="21"/>
  <c r="B82" i="21"/>
  <c r="A82" i="21"/>
  <c r="H82" i="21" s="1"/>
  <c r="K81" i="21"/>
  <c r="L81" i="21" s="1"/>
  <c r="F81" i="21"/>
  <c r="E81" i="21"/>
  <c r="D81" i="21"/>
  <c r="C81" i="21"/>
  <c r="B81" i="21"/>
  <c r="A81" i="21"/>
  <c r="H81" i="21" s="1"/>
  <c r="K80" i="21"/>
  <c r="L80" i="21" s="1"/>
  <c r="F80" i="21"/>
  <c r="E80" i="21"/>
  <c r="D80" i="21"/>
  <c r="C80" i="21"/>
  <c r="B80" i="21"/>
  <c r="A80" i="21"/>
  <c r="H80" i="21" s="1"/>
  <c r="K79" i="21"/>
  <c r="L79" i="21" s="1"/>
  <c r="J79" i="21"/>
  <c r="F79" i="21"/>
  <c r="E79" i="21"/>
  <c r="D79" i="21"/>
  <c r="C79" i="21"/>
  <c r="B79" i="21"/>
  <c r="A79" i="21"/>
  <c r="H79" i="21" s="1"/>
  <c r="I78" i="21"/>
  <c r="F78" i="21"/>
  <c r="E78" i="21"/>
  <c r="D78" i="21"/>
  <c r="C78" i="21"/>
  <c r="B78" i="21"/>
  <c r="A78" i="21"/>
  <c r="H78" i="21" s="1"/>
  <c r="K77" i="21"/>
  <c r="L77" i="21" s="1"/>
  <c r="F77" i="21"/>
  <c r="E77" i="21"/>
  <c r="D77" i="21"/>
  <c r="C77" i="21"/>
  <c r="B77" i="21"/>
  <c r="A77" i="21"/>
  <c r="H77" i="21" s="1"/>
  <c r="K76" i="21"/>
  <c r="L76" i="21" s="1"/>
  <c r="F76" i="21"/>
  <c r="E76" i="21"/>
  <c r="D76" i="21"/>
  <c r="C76" i="21"/>
  <c r="B76" i="21"/>
  <c r="A76" i="21"/>
  <c r="H76" i="21" s="1"/>
  <c r="K75" i="21"/>
  <c r="L75" i="21" s="1"/>
  <c r="F75" i="21"/>
  <c r="E75" i="21"/>
  <c r="D75" i="21"/>
  <c r="C75" i="21"/>
  <c r="B75" i="21"/>
  <c r="A75" i="21"/>
  <c r="H75" i="21" s="1"/>
  <c r="I74" i="21"/>
  <c r="F74" i="21"/>
  <c r="E74" i="21"/>
  <c r="D74" i="21"/>
  <c r="C74" i="21"/>
  <c r="B74" i="21"/>
  <c r="A74" i="21"/>
  <c r="H74" i="21" s="1"/>
  <c r="J73" i="21"/>
  <c r="F73" i="21"/>
  <c r="E73" i="21"/>
  <c r="D73" i="21"/>
  <c r="C73" i="21"/>
  <c r="B73" i="21"/>
  <c r="A73" i="21"/>
  <c r="H73" i="21" s="1"/>
  <c r="J72" i="21"/>
  <c r="F72" i="21"/>
  <c r="E72" i="21"/>
  <c r="D72" i="21"/>
  <c r="C72" i="21"/>
  <c r="B72" i="21"/>
  <c r="A72" i="21"/>
  <c r="H72" i="21" s="1"/>
  <c r="K71" i="21"/>
  <c r="L71" i="21" s="1"/>
  <c r="F71" i="21"/>
  <c r="E71" i="21"/>
  <c r="D71" i="21"/>
  <c r="C71" i="21"/>
  <c r="B71" i="21"/>
  <c r="A71" i="21"/>
  <c r="H71" i="21" s="1"/>
  <c r="I70" i="21"/>
  <c r="F70" i="21"/>
  <c r="E70" i="21"/>
  <c r="D70" i="21"/>
  <c r="C70" i="21"/>
  <c r="B70" i="21"/>
  <c r="A70" i="21"/>
  <c r="H70" i="21" s="1"/>
  <c r="K69" i="21"/>
  <c r="L69" i="21" s="1"/>
  <c r="F69" i="21"/>
  <c r="E69" i="21"/>
  <c r="D69" i="21"/>
  <c r="C69" i="21"/>
  <c r="B69" i="21"/>
  <c r="A69" i="21"/>
  <c r="H69" i="21" s="1"/>
  <c r="K68" i="21"/>
  <c r="L68" i="21" s="1"/>
  <c r="F68" i="21"/>
  <c r="E68" i="21"/>
  <c r="D68" i="21"/>
  <c r="C68" i="21"/>
  <c r="B68" i="21"/>
  <c r="A68" i="21"/>
  <c r="H68" i="21" s="1"/>
  <c r="K67" i="21"/>
  <c r="L67" i="21" s="1"/>
  <c r="F67" i="21"/>
  <c r="E67" i="21"/>
  <c r="D67" i="21"/>
  <c r="C67" i="21"/>
  <c r="B67" i="21"/>
  <c r="A67" i="21"/>
  <c r="H67" i="21" s="1"/>
  <c r="K66" i="21"/>
  <c r="L66" i="21" s="1"/>
  <c r="F66" i="21"/>
  <c r="E66" i="21"/>
  <c r="D66" i="21"/>
  <c r="C66" i="21"/>
  <c r="B66" i="21"/>
  <c r="A66" i="21"/>
  <c r="H66" i="21" s="1"/>
  <c r="J65" i="21"/>
  <c r="F65" i="21"/>
  <c r="E65" i="21"/>
  <c r="D65" i="21"/>
  <c r="C65" i="21"/>
  <c r="B65" i="21"/>
  <c r="A65" i="21"/>
  <c r="H65" i="21" s="1"/>
  <c r="J64" i="21"/>
  <c r="F64" i="21"/>
  <c r="E64" i="21"/>
  <c r="D64" i="21"/>
  <c r="C64" i="21"/>
  <c r="B64" i="21"/>
  <c r="A64" i="21"/>
  <c r="H64" i="21" s="1"/>
  <c r="K63" i="21"/>
  <c r="L63" i="21" s="1"/>
  <c r="F63" i="21"/>
  <c r="E63" i="21"/>
  <c r="D63" i="21"/>
  <c r="C63" i="21"/>
  <c r="B63" i="21"/>
  <c r="A63" i="21"/>
  <c r="H63" i="21" s="1"/>
  <c r="K62" i="21"/>
  <c r="L62" i="21" s="1"/>
  <c r="F62" i="21"/>
  <c r="E62" i="21"/>
  <c r="D62" i="21"/>
  <c r="C62" i="21"/>
  <c r="B62" i="21"/>
  <c r="A62" i="21"/>
  <c r="H62" i="21" s="1"/>
  <c r="J61" i="21"/>
  <c r="F61" i="21"/>
  <c r="E61" i="21"/>
  <c r="D61" i="21"/>
  <c r="C61" i="21"/>
  <c r="B61" i="21"/>
  <c r="A61" i="21"/>
  <c r="H61" i="21" s="1"/>
  <c r="K60" i="21"/>
  <c r="L60" i="21" s="1"/>
  <c r="F60" i="21"/>
  <c r="E60" i="21"/>
  <c r="D60" i="21"/>
  <c r="C60" i="21"/>
  <c r="B60" i="21"/>
  <c r="A60" i="21"/>
  <c r="H60" i="21" s="1"/>
  <c r="I59" i="21"/>
  <c r="F59" i="21"/>
  <c r="E59" i="21"/>
  <c r="D59" i="21"/>
  <c r="C59" i="21"/>
  <c r="B59" i="21"/>
  <c r="A59" i="21"/>
  <c r="H59" i="21" s="1"/>
  <c r="K58" i="21"/>
  <c r="L58" i="21" s="1"/>
  <c r="F58" i="21"/>
  <c r="E58" i="21"/>
  <c r="D58" i="21"/>
  <c r="C58" i="21"/>
  <c r="B58" i="21"/>
  <c r="A58" i="21"/>
  <c r="H58" i="21" s="1"/>
  <c r="K57" i="21"/>
  <c r="L57" i="21" s="1"/>
  <c r="F57" i="21"/>
  <c r="E57" i="21"/>
  <c r="D57" i="21"/>
  <c r="C57" i="21"/>
  <c r="B57" i="21"/>
  <c r="A57" i="21"/>
  <c r="H57" i="21" s="1"/>
  <c r="K56" i="21"/>
  <c r="L56" i="21" s="1"/>
  <c r="F56" i="21"/>
  <c r="E56" i="21"/>
  <c r="D56" i="21"/>
  <c r="C56" i="21"/>
  <c r="B56" i="21"/>
  <c r="A56" i="21"/>
  <c r="H56" i="21" s="1"/>
  <c r="K55" i="21"/>
  <c r="L55" i="21" s="1"/>
  <c r="F55" i="21"/>
  <c r="E55" i="21"/>
  <c r="D55" i="21"/>
  <c r="C55" i="21"/>
  <c r="B55" i="21"/>
  <c r="A55" i="21"/>
  <c r="H55" i="21" s="1"/>
  <c r="K54" i="21"/>
  <c r="L54" i="21" s="1"/>
  <c r="F54" i="21"/>
  <c r="E54" i="21"/>
  <c r="D54" i="21"/>
  <c r="C54" i="21"/>
  <c r="B54" i="21"/>
  <c r="A54" i="21"/>
  <c r="H54" i="21" s="1"/>
  <c r="J53" i="21"/>
  <c r="F53" i="21"/>
  <c r="E53" i="21"/>
  <c r="D53" i="21"/>
  <c r="C53" i="21"/>
  <c r="B53" i="21"/>
  <c r="A53" i="21"/>
  <c r="H53" i="21" s="1"/>
  <c r="K52" i="21"/>
  <c r="L52" i="21" s="1"/>
  <c r="F52" i="21"/>
  <c r="E52" i="21"/>
  <c r="D52" i="21"/>
  <c r="C52" i="21"/>
  <c r="B52" i="21"/>
  <c r="A52" i="21"/>
  <c r="H52" i="21" s="1"/>
  <c r="K51" i="21"/>
  <c r="L51" i="21" s="1"/>
  <c r="F51" i="21"/>
  <c r="E51" i="21"/>
  <c r="D51" i="21"/>
  <c r="C51" i="21"/>
  <c r="B51" i="21"/>
  <c r="A51" i="21"/>
  <c r="H51" i="21" s="1"/>
  <c r="F38" i="21"/>
  <c r="E38" i="21"/>
  <c r="D38" i="21"/>
  <c r="C38" i="21"/>
  <c r="B38" i="21"/>
  <c r="A38" i="21"/>
  <c r="F43" i="21"/>
  <c r="E43" i="21"/>
  <c r="D43" i="21"/>
  <c r="C43" i="21"/>
  <c r="B43" i="21"/>
  <c r="A43" i="21"/>
  <c r="F40" i="21"/>
  <c r="E40" i="21"/>
  <c r="D40" i="21"/>
  <c r="C40" i="21"/>
  <c r="B40" i="21"/>
  <c r="A40" i="21"/>
  <c r="F36" i="21"/>
  <c r="E36" i="21"/>
  <c r="D36" i="21"/>
  <c r="C36" i="21"/>
  <c r="B36" i="21"/>
  <c r="A36" i="21"/>
  <c r="F31" i="21"/>
  <c r="E31" i="21"/>
  <c r="D31" i="21"/>
  <c r="C31" i="21"/>
  <c r="B31" i="21"/>
  <c r="A31" i="21"/>
  <c r="F45" i="21"/>
  <c r="E45" i="21"/>
  <c r="D45" i="21"/>
  <c r="C45" i="21"/>
  <c r="B45" i="21"/>
  <c r="A45" i="21"/>
  <c r="F49" i="21"/>
  <c r="E49" i="21"/>
  <c r="D49" i="21"/>
  <c r="C49" i="21"/>
  <c r="B49" i="21"/>
  <c r="A49" i="21"/>
  <c r="F50" i="21"/>
  <c r="E50" i="21"/>
  <c r="D50" i="21"/>
  <c r="C50" i="21"/>
  <c r="B50" i="21"/>
  <c r="A50" i="21"/>
  <c r="F44" i="21"/>
  <c r="E44" i="21"/>
  <c r="D44" i="21"/>
  <c r="C44" i="21"/>
  <c r="B44" i="21"/>
  <c r="A44" i="21"/>
  <c r="F48" i="21"/>
  <c r="E48" i="21"/>
  <c r="D48" i="21"/>
  <c r="C48" i="21"/>
  <c r="B48" i="21"/>
  <c r="A48" i="21"/>
  <c r="F47" i="21"/>
  <c r="E47" i="21"/>
  <c r="D47" i="21"/>
  <c r="C47" i="21"/>
  <c r="B47" i="21"/>
  <c r="A47" i="21"/>
  <c r="F39" i="21"/>
  <c r="E39" i="21"/>
  <c r="D39" i="21"/>
  <c r="C39" i="21"/>
  <c r="B39" i="21"/>
  <c r="A39" i="21"/>
  <c r="F42" i="21"/>
  <c r="E42" i="21"/>
  <c r="D42" i="21"/>
  <c r="C42" i="21"/>
  <c r="B42" i="21"/>
  <c r="A42" i="21"/>
  <c r="F46" i="21"/>
  <c r="E46" i="21"/>
  <c r="D46" i="21"/>
  <c r="C46" i="21"/>
  <c r="B46" i="21"/>
  <c r="A46" i="21"/>
  <c r="F34" i="21"/>
  <c r="E34" i="21"/>
  <c r="D34" i="21"/>
  <c r="C34" i="21"/>
  <c r="B34" i="21"/>
  <c r="A34" i="21"/>
  <c r="F30" i="21"/>
  <c r="E30" i="21"/>
  <c r="D30" i="21"/>
  <c r="C30" i="21"/>
  <c r="B30" i="21"/>
  <c r="A30" i="21"/>
  <c r="F32" i="21"/>
  <c r="E32" i="21"/>
  <c r="D32" i="21"/>
  <c r="C32" i="21"/>
  <c r="B32" i="21"/>
  <c r="A32" i="21"/>
  <c r="F41" i="21"/>
  <c r="E41" i="21"/>
  <c r="D41" i="21"/>
  <c r="C41" i="21"/>
  <c r="B41" i="21"/>
  <c r="A41" i="21"/>
  <c r="F33" i="21"/>
  <c r="E33" i="21"/>
  <c r="D33" i="21"/>
  <c r="C33" i="21"/>
  <c r="B33" i="21"/>
  <c r="A33" i="21"/>
  <c r="F37" i="21"/>
  <c r="D37" i="21"/>
  <c r="C37" i="21"/>
  <c r="B37" i="21"/>
  <c r="A37" i="21"/>
  <c r="F29" i="21"/>
  <c r="E29" i="21"/>
  <c r="D29" i="21"/>
  <c r="C29" i="21"/>
  <c r="B29" i="21"/>
  <c r="A29" i="21"/>
  <c r="F35" i="21"/>
  <c r="E35" i="21"/>
  <c r="D35" i="21"/>
  <c r="C35" i="21"/>
  <c r="B35" i="21"/>
  <c r="A35" i="21"/>
  <c r="F28" i="21"/>
  <c r="E28" i="21"/>
  <c r="D28" i="21"/>
  <c r="C28" i="21"/>
  <c r="B28" i="21"/>
  <c r="A28" i="21"/>
  <c r="F25" i="21"/>
  <c r="E25" i="21"/>
  <c r="D25" i="21"/>
  <c r="C25" i="21"/>
  <c r="B25" i="21"/>
  <c r="A25" i="21"/>
  <c r="F27" i="21"/>
  <c r="E27" i="21"/>
  <c r="D27" i="21"/>
  <c r="C27" i="21"/>
  <c r="B27" i="21"/>
  <c r="A27" i="21"/>
  <c r="F26" i="21"/>
  <c r="E26" i="21"/>
  <c r="D26" i="21"/>
  <c r="C26" i="21"/>
  <c r="B26" i="21"/>
  <c r="A26" i="21"/>
  <c r="F24" i="21"/>
  <c r="E24" i="21"/>
  <c r="D24" i="21"/>
  <c r="C24" i="21"/>
  <c r="B24" i="21"/>
  <c r="A24" i="21"/>
  <c r="F20" i="21"/>
  <c r="E20" i="21"/>
  <c r="D20" i="21"/>
  <c r="C20" i="21"/>
  <c r="B20" i="21"/>
  <c r="A20" i="21"/>
  <c r="F23" i="21"/>
  <c r="E23" i="21"/>
  <c r="D23" i="21"/>
  <c r="C23" i="21"/>
  <c r="B23" i="21"/>
  <c r="A23" i="21"/>
  <c r="F22" i="21"/>
  <c r="E22" i="21"/>
  <c r="D22" i="21"/>
  <c r="C22" i="21"/>
  <c r="B22" i="21"/>
  <c r="A22" i="21"/>
  <c r="F19" i="21"/>
  <c r="E19" i="21"/>
  <c r="D19" i="21"/>
  <c r="C19" i="21"/>
  <c r="B19" i="21"/>
  <c r="A19" i="21"/>
  <c r="F21" i="21"/>
  <c r="E21" i="21"/>
  <c r="D21" i="21"/>
  <c r="C21" i="21"/>
  <c r="B21" i="21"/>
  <c r="A21" i="21"/>
  <c r="F17" i="21"/>
  <c r="E17" i="21"/>
  <c r="D17" i="21"/>
  <c r="C17" i="21"/>
  <c r="B17" i="21"/>
  <c r="A17" i="21"/>
  <c r="F15" i="21"/>
  <c r="E15" i="21"/>
  <c r="D15" i="21"/>
  <c r="C15" i="21"/>
  <c r="B15" i="21"/>
  <c r="A15" i="21"/>
  <c r="F18" i="21"/>
  <c r="E18" i="21"/>
  <c r="D18" i="21"/>
  <c r="C18" i="21"/>
  <c r="B18" i="21"/>
  <c r="A18" i="21"/>
  <c r="F16" i="21"/>
  <c r="E16" i="21"/>
  <c r="D16" i="21"/>
  <c r="C16" i="21"/>
  <c r="B16" i="21"/>
  <c r="A16" i="21"/>
  <c r="F3" i="21"/>
  <c r="E3" i="21"/>
  <c r="D3" i="21"/>
  <c r="C3" i="21"/>
  <c r="B3" i="21"/>
  <c r="A3" i="21"/>
  <c r="F11" i="21"/>
  <c r="E11" i="21"/>
  <c r="D11" i="21"/>
  <c r="C11" i="21"/>
  <c r="B11" i="21"/>
  <c r="A11" i="21"/>
  <c r="F8" i="21"/>
  <c r="E8" i="21"/>
  <c r="D8" i="21"/>
  <c r="C8" i="21"/>
  <c r="B8" i="21"/>
  <c r="A8" i="21"/>
  <c r="F5" i="21"/>
  <c r="E5" i="21"/>
  <c r="D5" i="21"/>
  <c r="C5" i="21"/>
  <c r="B5" i="21"/>
  <c r="A5" i="21"/>
  <c r="F9" i="21"/>
  <c r="E9" i="21"/>
  <c r="D9" i="21"/>
  <c r="C9" i="21"/>
  <c r="B9" i="21"/>
  <c r="A9" i="21"/>
  <c r="F12" i="21"/>
  <c r="E12" i="21"/>
  <c r="D12" i="21"/>
  <c r="C12" i="21"/>
  <c r="B12" i="21"/>
  <c r="A12" i="21"/>
  <c r="F13" i="21"/>
  <c r="E13" i="21"/>
  <c r="D13" i="21"/>
  <c r="C13" i="21"/>
  <c r="B13" i="21"/>
  <c r="A13" i="21"/>
  <c r="F4" i="21"/>
  <c r="E4" i="21"/>
  <c r="D4" i="21"/>
  <c r="C4" i="21"/>
  <c r="B4" i="21"/>
  <c r="A4" i="21"/>
  <c r="F7" i="21"/>
  <c r="E7" i="21"/>
  <c r="D7" i="21"/>
  <c r="C7" i="21"/>
  <c r="B7" i="21"/>
  <c r="A7" i="21"/>
  <c r="F14" i="21"/>
  <c r="E14" i="21"/>
  <c r="D14" i="21"/>
  <c r="C14" i="21"/>
  <c r="B14" i="21"/>
  <c r="A14" i="21"/>
  <c r="F10" i="21"/>
  <c r="E10" i="21"/>
  <c r="D10" i="21"/>
  <c r="C10" i="21"/>
  <c r="B10" i="21"/>
  <c r="A10" i="21"/>
  <c r="F6" i="21"/>
  <c r="E6" i="21"/>
  <c r="D6" i="21"/>
  <c r="C6" i="21"/>
  <c r="B6" i="21"/>
  <c r="A6" i="21"/>
  <c r="A2" i="21"/>
  <c r="F2" i="21"/>
  <c r="E2" i="21"/>
  <c r="D2" i="21"/>
  <c r="C2" i="21"/>
  <c r="B2" i="21"/>
  <c r="G94" i="25"/>
  <c r="G93" i="25"/>
  <c r="G92" i="25"/>
  <c r="G91" i="25"/>
  <c r="I91" i="25" s="1"/>
  <c r="G90" i="25"/>
  <c r="K90" i="25" s="1"/>
  <c r="L90" i="25" s="1"/>
  <c r="G89" i="25"/>
  <c r="I89" i="25" s="1"/>
  <c r="G88" i="25"/>
  <c r="I88" i="25" s="1"/>
  <c r="G87" i="25"/>
  <c r="K87" i="25" s="1"/>
  <c r="L87" i="25" s="1"/>
  <c r="G86" i="25"/>
  <c r="K86" i="25" s="1"/>
  <c r="L86" i="25" s="1"/>
  <c r="G85" i="25"/>
  <c r="K85" i="25" s="1"/>
  <c r="L85" i="25" s="1"/>
  <c r="G84" i="25"/>
  <c r="I84" i="25" s="1"/>
  <c r="G83" i="25"/>
  <c r="K83" i="25" s="1"/>
  <c r="L83" i="25" s="1"/>
  <c r="G82" i="25"/>
  <c r="G81" i="25"/>
  <c r="G80" i="25"/>
  <c r="G79" i="25"/>
  <c r="J79" i="25" s="1"/>
  <c r="G78" i="25"/>
  <c r="I78" i="25" s="1"/>
  <c r="G77" i="25"/>
  <c r="K77" i="25" s="1"/>
  <c r="L77" i="25" s="1"/>
  <c r="G76" i="25"/>
  <c r="J76" i="25" s="1"/>
  <c r="G75" i="25"/>
  <c r="K75" i="25" s="1"/>
  <c r="L75" i="25" s="1"/>
  <c r="G74" i="25"/>
  <c r="J74" i="25" s="1"/>
  <c r="G73" i="25"/>
  <c r="I73" i="25" s="1"/>
  <c r="G72" i="25"/>
  <c r="K72" i="25" s="1"/>
  <c r="L72" i="25" s="1"/>
  <c r="G71" i="25"/>
  <c r="K71" i="25" s="1"/>
  <c r="L71" i="25" s="1"/>
  <c r="G70" i="25"/>
  <c r="G69" i="25"/>
  <c r="G68" i="25"/>
  <c r="G67" i="25"/>
  <c r="K67" i="25" s="1"/>
  <c r="L67" i="25" s="1"/>
  <c r="G66" i="25"/>
  <c r="K66" i="25" s="1"/>
  <c r="L66" i="25" s="1"/>
  <c r="G65" i="25"/>
  <c r="J65" i="25" s="1"/>
  <c r="G64" i="25"/>
  <c r="K64" i="25" s="1"/>
  <c r="L64" i="25" s="1"/>
  <c r="G63" i="25"/>
  <c r="J63" i="25" s="1"/>
  <c r="G62" i="25"/>
  <c r="J62" i="25" s="1"/>
  <c r="G61" i="25"/>
  <c r="J61" i="25" s="1"/>
  <c r="G60" i="25"/>
  <c r="K60" i="25" s="1"/>
  <c r="L60" i="25" s="1"/>
  <c r="G59" i="25"/>
  <c r="J59" i="25" s="1"/>
  <c r="G58" i="25"/>
  <c r="G57" i="25"/>
  <c r="G56" i="25"/>
  <c r="G55" i="25"/>
  <c r="K55" i="25" s="1"/>
  <c r="L55" i="25" s="1"/>
  <c r="G54" i="25"/>
  <c r="K54" i="25" s="1"/>
  <c r="L54" i="25" s="1"/>
  <c r="G53" i="25"/>
  <c r="I53" i="25" s="1"/>
  <c r="G52" i="25"/>
  <c r="J52" i="25" s="1"/>
  <c r="G51" i="25"/>
  <c r="J51" i="25" s="1"/>
  <c r="G50" i="25"/>
  <c r="I50" i="25" s="1"/>
  <c r="G49" i="25"/>
  <c r="J49" i="25" s="1"/>
  <c r="G48" i="25"/>
  <c r="J48" i="25" s="1"/>
  <c r="G47" i="25"/>
  <c r="I47" i="25" s="1"/>
  <c r="G46" i="25"/>
  <c r="I46" i="25" s="1"/>
  <c r="G45" i="25"/>
  <c r="G44" i="25"/>
  <c r="K44" i="25" s="1"/>
  <c r="L44" i="25" s="1"/>
  <c r="G43" i="25"/>
  <c r="J43" i="25" s="1"/>
  <c r="G42" i="25"/>
  <c r="J42" i="25" s="1"/>
  <c r="G41" i="25"/>
  <c r="I41" i="25" s="1"/>
  <c r="G40" i="25"/>
  <c r="G39" i="25"/>
  <c r="G38" i="25"/>
  <c r="I38" i="25" s="1"/>
  <c r="G37" i="25"/>
  <c r="J37" i="25" s="1"/>
  <c r="G36" i="25"/>
  <c r="G35" i="25"/>
  <c r="I35" i="25" s="1"/>
  <c r="G34" i="25"/>
  <c r="G33" i="25"/>
  <c r="I33" i="25" s="1"/>
  <c r="G32" i="25"/>
  <c r="G4" i="25"/>
  <c r="G7" i="25"/>
  <c r="G11" i="25"/>
  <c r="G8" i="25"/>
  <c r="G12" i="25"/>
  <c r="G5" i="25"/>
  <c r="G2" i="25"/>
  <c r="G9" i="25"/>
  <c r="G22" i="25"/>
  <c r="G21" i="25"/>
  <c r="G23" i="25"/>
  <c r="G16" i="25"/>
  <c r="G13" i="25"/>
  <c r="G20" i="25"/>
  <c r="G19" i="25"/>
  <c r="G17" i="25"/>
  <c r="G6" i="25"/>
  <c r="F94" i="25"/>
  <c r="E94" i="25"/>
  <c r="D94" i="25"/>
  <c r="C94" i="25"/>
  <c r="B94" i="25"/>
  <c r="A94" i="25"/>
  <c r="H94" i="25" s="1"/>
  <c r="F93" i="25"/>
  <c r="E93" i="25"/>
  <c r="D93" i="25"/>
  <c r="C93" i="25"/>
  <c r="B93" i="25"/>
  <c r="A93" i="25"/>
  <c r="H93" i="25" s="1"/>
  <c r="F92" i="25"/>
  <c r="E92" i="25"/>
  <c r="D92" i="25"/>
  <c r="C92" i="25"/>
  <c r="B92" i="25"/>
  <c r="A92" i="25"/>
  <c r="H92" i="25" s="1"/>
  <c r="F91" i="25"/>
  <c r="E91" i="25"/>
  <c r="D91" i="25"/>
  <c r="C91" i="25"/>
  <c r="B91" i="25"/>
  <c r="A91" i="25"/>
  <c r="H91" i="25" s="1"/>
  <c r="F90" i="25"/>
  <c r="E90" i="25"/>
  <c r="D90" i="25"/>
  <c r="C90" i="25"/>
  <c r="B90" i="25"/>
  <c r="A90" i="25"/>
  <c r="H90" i="25" s="1"/>
  <c r="F89" i="25"/>
  <c r="E89" i="25"/>
  <c r="D89" i="25"/>
  <c r="C89" i="25"/>
  <c r="B89" i="25"/>
  <c r="A89" i="25"/>
  <c r="H89" i="25" s="1"/>
  <c r="F88" i="25"/>
  <c r="E88" i="25"/>
  <c r="D88" i="25"/>
  <c r="C88" i="25"/>
  <c r="B88" i="25"/>
  <c r="A88" i="25"/>
  <c r="H88" i="25" s="1"/>
  <c r="F87" i="25"/>
  <c r="E87" i="25"/>
  <c r="D87" i="25"/>
  <c r="C87" i="25"/>
  <c r="B87" i="25"/>
  <c r="A87" i="25"/>
  <c r="H87" i="25" s="1"/>
  <c r="F86" i="25"/>
  <c r="E86" i="25"/>
  <c r="D86" i="25"/>
  <c r="C86" i="25"/>
  <c r="B86" i="25"/>
  <c r="A86" i="25"/>
  <c r="H86" i="25" s="1"/>
  <c r="F85" i="25"/>
  <c r="E85" i="25"/>
  <c r="D85" i="25"/>
  <c r="C85" i="25"/>
  <c r="B85" i="25"/>
  <c r="A85" i="25"/>
  <c r="H85" i="25" s="1"/>
  <c r="F84" i="25"/>
  <c r="E84" i="25"/>
  <c r="D84" i="25"/>
  <c r="C84" i="25"/>
  <c r="B84" i="25"/>
  <c r="A84" i="25"/>
  <c r="H84" i="25" s="1"/>
  <c r="F83" i="25"/>
  <c r="E83" i="25"/>
  <c r="D83" i="25"/>
  <c r="C83" i="25"/>
  <c r="B83" i="25"/>
  <c r="A83" i="25"/>
  <c r="H83" i="25" s="1"/>
  <c r="F82" i="25"/>
  <c r="E82" i="25"/>
  <c r="D82" i="25"/>
  <c r="C82" i="25"/>
  <c r="B82" i="25"/>
  <c r="A82" i="25"/>
  <c r="H82" i="25" s="1"/>
  <c r="F81" i="25"/>
  <c r="E81" i="25"/>
  <c r="D81" i="25"/>
  <c r="C81" i="25"/>
  <c r="B81" i="25"/>
  <c r="A81" i="25"/>
  <c r="H81" i="25" s="1"/>
  <c r="F80" i="25"/>
  <c r="E80" i="25"/>
  <c r="D80" i="25"/>
  <c r="C80" i="25"/>
  <c r="B80" i="25"/>
  <c r="A80" i="25"/>
  <c r="H80" i="25" s="1"/>
  <c r="F79" i="25"/>
  <c r="E79" i="25"/>
  <c r="D79" i="25"/>
  <c r="C79" i="25"/>
  <c r="B79" i="25"/>
  <c r="A79" i="25"/>
  <c r="H79" i="25" s="1"/>
  <c r="F78" i="25"/>
  <c r="E78" i="25"/>
  <c r="D78" i="25"/>
  <c r="C78" i="25"/>
  <c r="B78" i="25"/>
  <c r="A78" i="25"/>
  <c r="H78" i="25" s="1"/>
  <c r="F77" i="25"/>
  <c r="E77" i="25"/>
  <c r="D77" i="25"/>
  <c r="C77" i="25"/>
  <c r="B77" i="25"/>
  <c r="A77" i="25"/>
  <c r="H77" i="25" s="1"/>
  <c r="F76" i="25"/>
  <c r="E76" i="25"/>
  <c r="D76" i="25"/>
  <c r="C76" i="25"/>
  <c r="B76" i="25"/>
  <c r="A76" i="25"/>
  <c r="H76" i="25" s="1"/>
  <c r="F75" i="25"/>
  <c r="E75" i="25"/>
  <c r="D75" i="25"/>
  <c r="C75" i="25"/>
  <c r="B75" i="25"/>
  <c r="A75" i="25"/>
  <c r="H75" i="25" s="1"/>
  <c r="F74" i="25"/>
  <c r="E74" i="25"/>
  <c r="D74" i="25"/>
  <c r="C74" i="25"/>
  <c r="B74" i="25"/>
  <c r="A74" i="25"/>
  <c r="H74" i="25" s="1"/>
  <c r="F73" i="25"/>
  <c r="E73" i="25"/>
  <c r="D73" i="25"/>
  <c r="C73" i="25"/>
  <c r="B73" i="25"/>
  <c r="A73" i="25"/>
  <c r="H73" i="25" s="1"/>
  <c r="F72" i="25"/>
  <c r="E72" i="25"/>
  <c r="D72" i="25"/>
  <c r="C72" i="25"/>
  <c r="B72" i="25"/>
  <c r="A72" i="25"/>
  <c r="H72" i="25" s="1"/>
  <c r="F71" i="25"/>
  <c r="E71" i="25"/>
  <c r="D71" i="25"/>
  <c r="C71" i="25"/>
  <c r="B71" i="25"/>
  <c r="A71" i="25"/>
  <c r="H71" i="25" s="1"/>
  <c r="F70" i="25"/>
  <c r="E70" i="25"/>
  <c r="D70" i="25"/>
  <c r="C70" i="25"/>
  <c r="B70" i="25"/>
  <c r="A70" i="25"/>
  <c r="H70" i="25" s="1"/>
  <c r="F69" i="25"/>
  <c r="E69" i="25"/>
  <c r="D69" i="25"/>
  <c r="C69" i="25"/>
  <c r="B69" i="25"/>
  <c r="A69" i="25"/>
  <c r="H69" i="25" s="1"/>
  <c r="F68" i="25"/>
  <c r="E68" i="25"/>
  <c r="D68" i="25"/>
  <c r="C68" i="25"/>
  <c r="B68" i="25"/>
  <c r="A68" i="25"/>
  <c r="H68" i="25" s="1"/>
  <c r="F67" i="25"/>
  <c r="E67" i="25"/>
  <c r="D67" i="25"/>
  <c r="C67" i="25"/>
  <c r="B67" i="25"/>
  <c r="A67" i="25"/>
  <c r="H67" i="25" s="1"/>
  <c r="F66" i="25"/>
  <c r="E66" i="25"/>
  <c r="D66" i="25"/>
  <c r="C66" i="25"/>
  <c r="B66" i="25"/>
  <c r="A66" i="25"/>
  <c r="H66" i="25" s="1"/>
  <c r="F65" i="25"/>
  <c r="E65" i="25"/>
  <c r="D65" i="25"/>
  <c r="C65" i="25"/>
  <c r="B65" i="25"/>
  <c r="A65" i="25"/>
  <c r="H65" i="25" s="1"/>
  <c r="F64" i="25"/>
  <c r="E64" i="25"/>
  <c r="D64" i="25"/>
  <c r="C64" i="25"/>
  <c r="B64" i="25"/>
  <c r="A64" i="25"/>
  <c r="H64" i="25" s="1"/>
  <c r="F63" i="25"/>
  <c r="E63" i="25"/>
  <c r="D63" i="25"/>
  <c r="C63" i="25"/>
  <c r="B63" i="25"/>
  <c r="A63" i="25"/>
  <c r="H63" i="25" s="1"/>
  <c r="F62" i="25"/>
  <c r="E62" i="25"/>
  <c r="D62" i="25"/>
  <c r="C62" i="25"/>
  <c r="B62" i="25"/>
  <c r="A62" i="25"/>
  <c r="H62" i="25" s="1"/>
  <c r="F61" i="25"/>
  <c r="E61" i="25"/>
  <c r="D61" i="25"/>
  <c r="C61" i="25"/>
  <c r="B61" i="25"/>
  <c r="A61" i="25"/>
  <c r="H61" i="25" s="1"/>
  <c r="F60" i="25"/>
  <c r="E60" i="25"/>
  <c r="D60" i="25"/>
  <c r="C60" i="25"/>
  <c r="B60" i="25"/>
  <c r="A60" i="25"/>
  <c r="H60" i="25" s="1"/>
  <c r="F59" i="25"/>
  <c r="E59" i="25"/>
  <c r="D59" i="25"/>
  <c r="C59" i="25"/>
  <c r="B59" i="25"/>
  <c r="A59" i="25"/>
  <c r="H59" i="25" s="1"/>
  <c r="F58" i="25"/>
  <c r="E58" i="25"/>
  <c r="D58" i="25"/>
  <c r="C58" i="25"/>
  <c r="B58" i="25"/>
  <c r="A58" i="25"/>
  <c r="H58" i="25" s="1"/>
  <c r="F57" i="25"/>
  <c r="E57" i="25"/>
  <c r="D57" i="25"/>
  <c r="C57" i="25"/>
  <c r="B57" i="25"/>
  <c r="A57" i="25"/>
  <c r="H57" i="25" s="1"/>
  <c r="F56" i="25"/>
  <c r="E56" i="25"/>
  <c r="D56" i="25"/>
  <c r="C56" i="25"/>
  <c r="B56" i="25"/>
  <c r="A56" i="25"/>
  <c r="H56" i="25" s="1"/>
  <c r="F55" i="25"/>
  <c r="E55" i="25"/>
  <c r="D55" i="25"/>
  <c r="C55" i="25"/>
  <c r="B55" i="25"/>
  <c r="A55" i="25"/>
  <c r="H55" i="25" s="1"/>
  <c r="F54" i="25"/>
  <c r="E54" i="25"/>
  <c r="D54" i="25"/>
  <c r="C54" i="25"/>
  <c r="B54" i="25"/>
  <c r="A54" i="25"/>
  <c r="H54" i="25" s="1"/>
  <c r="F53" i="25"/>
  <c r="E53" i="25"/>
  <c r="D53" i="25"/>
  <c r="C53" i="25"/>
  <c r="B53" i="25"/>
  <c r="A53" i="25"/>
  <c r="H53" i="25" s="1"/>
  <c r="F52" i="25"/>
  <c r="E52" i="25"/>
  <c r="D52" i="25"/>
  <c r="C52" i="25"/>
  <c r="B52" i="25"/>
  <c r="A52" i="25"/>
  <c r="H52" i="25" s="1"/>
  <c r="F51" i="25"/>
  <c r="E51" i="25"/>
  <c r="D51" i="25"/>
  <c r="C51" i="25"/>
  <c r="B51" i="25"/>
  <c r="A51" i="25"/>
  <c r="H51" i="25" s="1"/>
  <c r="F50" i="25"/>
  <c r="E50" i="25"/>
  <c r="D50" i="25"/>
  <c r="C50" i="25"/>
  <c r="B50" i="25"/>
  <c r="A50" i="25"/>
  <c r="H50" i="25" s="1"/>
  <c r="F49" i="25"/>
  <c r="E49" i="25"/>
  <c r="D49" i="25"/>
  <c r="C49" i="25"/>
  <c r="B49" i="25"/>
  <c r="A49" i="25"/>
  <c r="H49" i="25" s="1"/>
  <c r="F48" i="25"/>
  <c r="E48" i="25"/>
  <c r="D48" i="25"/>
  <c r="C48" i="25"/>
  <c r="B48" i="25"/>
  <c r="A48" i="25"/>
  <c r="H48" i="25" s="1"/>
  <c r="F47" i="25"/>
  <c r="E47" i="25"/>
  <c r="D47" i="25"/>
  <c r="C47" i="25"/>
  <c r="B47" i="25"/>
  <c r="A47" i="25"/>
  <c r="H47" i="25" s="1"/>
  <c r="F46" i="25"/>
  <c r="E46" i="25"/>
  <c r="D46" i="25"/>
  <c r="C46" i="25"/>
  <c r="B46" i="25"/>
  <c r="A46" i="25"/>
  <c r="H46" i="25" s="1"/>
  <c r="F45" i="25"/>
  <c r="E45" i="25"/>
  <c r="D45" i="25"/>
  <c r="C45" i="25"/>
  <c r="B45" i="25"/>
  <c r="A45" i="25"/>
  <c r="H45" i="25" s="1"/>
  <c r="F44" i="25"/>
  <c r="E44" i="25"/>
  <c r="D44" i="25"/>
  <c r="C44" i="25"/>
  <c r="B44" i="25"/>
  <c r="A44" i="25"/>
  <c r="H44" i="25" s="1"/>
  <c r="F43" i="25"/>
  <c r="E43" i="25"/>
  <c r="D43" i="25"/>
  <c r="C43" i="25"/>
  <c r="B43" i="25"/>
  <c r="A43" i="25"/>
  <c r="H43" i="25" s="1"/>
  <c r="F42" i="25"/>
  <c r="E42" i="25"/>
  <c r="D42" i="25"/>
  <c r="C42" i="25"/>
  <c r="B42" i="25"/>
  <c r="A42" i="25"/>
  <c r="H42" i="25" s="1"/>
  <c r="F41" i="25"/>
  <c r="E41" i="25"/>
  <c r="D41" i="25"/>
  <c r="C41" i="25"/>
  <c r="B41" i="25"/>
  <c r="A41" i="25"/>
  <c r="H41" i="25" s="1"/>
  <c r="F40" i="25"/>
  <c r="E40" i="25"/>
  <c r="D40" i="25"/>
  <c r="C40" i="25"/>
  <c r="B40" i="25"/>
  <c r="A40" i="25"/>
  <c r="H40" i="25" s="1"/>
  <c r="F39" i="25"/>
  <c r="E39" i="25"/>
  <c r="D39" i="25"/>
  <c r="C39" i="25"/>
  <c r="B39" i="25"/>
  <c r="A39" i="25"/>
  <c r="H39" i="25" s="1"/>
  <c r="F38" i="25"/>
  <c r="E38" i="25"/>
  <c r="D38" i="25"/>
  <c r="C38" i="25"/>
  <c r="B38" i="25"/>
  <c r="A38" i="25"/>
  <c r="H38" i="25" s="1"/>
  <c r="F37" i="25"/>
  <c r="E37" i="25"/>
  <c r="D37" i="25"/>
  <c r="C37" i="25"/>
  <c r="B37" i="25"/>
  <c r="A37" i="25"/>
  <c r="H37" i="25" s="1"/>
  <c r="F36" i="25"/>
  <c r="E36" i="25"/>
  <c r="D36" i="25"/>
  <c r="C36" i="25"/>
  <c r="B36" i="25"/>
  <c r="A36" i="25"/>
  <c r="H36" i="25" s="1"/>
  <c r="F35" i="25"/>
  <c r="E35" i="25"/>
  <c r="D35" i="25"/>
  <c r="C35" i="25"/>
  <c r="B35" i="25"/>
  <c r="A35" i="25"/>
  <c r="H35" i="25" s="1"/>
  <c r="F34" i="25"/>
  <c r="E34" i="25"/>
  <c r="D34" i="25"/>
  <c r="C34" i="25"/>
  <c r="B34" i="25"/>
  <c r="A34" i="25"/>
  <c r="H34" i="25" s="1"/>
  <c r="F33" i="25"/>
  <c r="E33" i="25"/>
  <c r="D33" i="25"/>
  <c r="C33" i="25"/>
  <c r="B33" i="25"/>
  <c r="A33" i="25"/>
  <c r="H33" i="25" s="1"/>
  <c r="F32" i="25"/>
  <c r="E32" i="25"/>
  <c r="D32" i="25"/>
  <c r="C32" i="25"/>
  <c r="B32" i="25"/>
  <c r="A32" i="25"/>
  <c r="H32" i="25" s="1"/>
  <c r="F4" i="25"/>
  <c r="E4" i="25"/>
  <c r="D4" i="25"/>
  <c r="C4" i="25"/>
  <c r="B4" i="25"/>
  <c r="A4" i="25"/>
  <c r="F7" i="25"/>
  <c r="E7" i="25"/>
  <c r="D7" i="25"/>
  <c r="C7" i="25"/>
  <c r="B7" i="25"/>
  <c r="A7" i="25"/>
  <c r="F11" i="25"/>
  <c r="E11" i="25"/>
  <c r="D11" i="25"/>
  <c r="C11" i="25"/>
  <c r="B11" i="25"/>
  <c r="A11" i="25"/>
  <c r="F8" i="25"/>
  <c r="E8" i="25"/>
  <c r="D8" i="25"/>
  <c r="C8" i="25"/>
  <c r="B8" i="25"/>
  <c r="A8" i="25"/>
  <c r="F12" i="25"/>
  <c r="E12" i="25"/>
  <c r="D12" i="25"/>
  <c r="C12" i="25"/>
  <c r="B12" i="25"/>
  <c r="A12" i="25"/>
  <c r="F5" i="25"/>
  <c r="E5" i="25"/>
  <c r="D5" i="25"/>
  <c r="C5" i="25"/>
  <c r="B5" i="25"/>
  <c r="A5" i="25"/>
  <c r="F2" i="25"/>
  <c r="E2" i="25"/>
  <c r="D2" i="25"/>
  <c r="C2" i="25"/>
  <c r="B2" i="25"/>
  <c r="A2" i="25"/>
  <c r="F9" i="25"/>
  <c r="E9" i="25"/>
  <c r="D9" i="25"/>
  <c r="C9" i="25"/>
  <c r="B9" i="25"/>
  <c r="A9" i="25"/>
  <c r="F22" i="25"/>
  <c r="E22" i="25"/>
  <c r="D22" i="25"/>
  <c r="C22" i="25"/>
  <c r="B22" i="25"/>
  <c r="A22" i="25"/>
  <c r="F21" i="25"/>
  <c r="E21" i="25"/>
  <c r="D21" i="25"/>
  <c r="C21" i="25"/>
  <c r="B21" i="25"/>
  <c r="A21" i="25"/>
  <c r="F23" i="25"/>
  <c r="E23" i="25"/>
  <c r="D23" i="25"/>
  <c r="C23" i="25"/>
  <c r="B23" i="25"/>
  <c r="A23" i="25"/>
  <c r="F16" i="25"/>
  <c r="E16" i="25"/>
  <c r="D16" i="25"/>
  <c r="C16" i="25"/>
  <c r="B16" i="25"/>
  <c r="A16" i="25"/>
  <c r="F13" i="25"/>
  <c r="E13" i="25"/>
  <c r="D13" i="25"/>
  <c r="C13" i="25"/>
  <c r="B13" i="25"/>
  <c r="A13" i="25"/>
  <c r="F20" i="25"/>
  <c r="E20" i="25"/>
  <c r="D20" i="25"/>
  <c r="C20" i="25"/>
  <c r="B20" i="25"/>
  <c r="A20" i="25"/>
  <c r="F19" i="25"/>
  <c r="E19" i="25"/>
  <c r="D19" i="25"/>
  <c r="C19" i="25"/>
  <c r="B19" i="25"/>
  <c r="A19" i="25"/>
  <c r="F17" i="25"/>
  <c r="E17" i="25"/>
  <c r="D17" i="25"/>
  <c r="C17" i="25"/>
  <c r="B17" i="25"/>
  <c r="A17" i="25"/>
  <c r="F6" i="25"/>
  <c r="E6" i="25"/>
  <c r="D6" i="25"/>
  <c r="C6" i="25"/>
  <c r="B6" i="25"/>
  <c r="A6" i="25"/>
  <c r="G3" i="25"/>
  <c r="F3" i="25"/>
  <c r="E3" i="25"/>
  <c r="D3" i="25"/>
  <c r="C3" i="25"/>
  <c r="B3" i="25"/>
  <c r="A3" i="25"/>
  <c r="G99" i="23"/>
  <c r="J99" i="23" s="1"/>
  <c r="F99" i="23"/>
  <c r="E99" i="23"/>
  <c r="D99" i="23"/>
  <c r="C99" i="23"/>
  <c r="B99" i="23"/>
  <c r="A99" i="23"/>
  <c r="H99" i="23" s="1"/>
  <c r="G98" i="23"/>
  <c r="J98" i="23" s="1"/>
  <c r="F98" i="23"/>
  <c r="E98" i="23"/>
  <c r="D98" i="23"/>
  <c r="C98" i="23"/>
  <c r="B98" i="23"/>
  <c r="A98" i="23"/>
  <c r="G97" i="23"/>
  <c r="J97" i="23" s="1"/>
  <c r="F97" i="23"/>
  <c r="E97" i="23"/>
  <c r="D97" i="23"/>
  <c r="C97" i="23"/>
  <c r="B97" i="23"/>
  <c r="A97" i="23"/>
  <c r="H97" i="23" s="1"/>
  <c r="G96" i="23"/>
  <c r="F96" i="23"/>
  <c r="E96" i="23"/>
  <c r="D96" i="23"/>
  <c r="C96" i="23"/>
  <c r="B96" i="23"/>
  <c r="A96" i="23"/>
  <c r="H96" i="23" s="1"/>
  <c r="G95" i="23"/>
  <c r="I95" i="23" s="1"/>
  <c r="F95" i="23"/>
  <c r="E95" i="23"/>
  <c r="D95" i="23"/>
  <c r="C95" i="23"/>
  <c r="B95" i="23"/>
  <c r="A95" i="23"/>
  <c r="H95" i="23" s="1"/>
  <c r="G94" i="23"/>
  <c r="F94" i="23"/>
  <c r="E94" i="23"/>
  <c r="D94" i="23"/>
  <c r="C94" i="23"/>
  <c r="B94" i="23"/>
  <c r="A94" i="23"/>
  <c r="H94" i="23" s="1"/>
  <c r="G93" i="23"/>
  <c r="K93" i="23" s="1"/>
  <c r="L93" i="23" s="1"/>
  <c r="F93" i="23"/>
  <c r="E93" i="23"/>
  <c r="D93" i="23"/>
  <c r="C93" i="23"/>
  <c r="B93" i="23"/>
  <c r="A93" i="23"/>
  <c r="G92" i="23"/>
  <c r="F92" i="23"/>
  <c r="E92" i="23"/>
  <c r="D92" i="23"/>
  <c r="C92" i="23"/>
  <c r="B92" i="23"/>
  <c r="A92" i="23"/>
  <c r="H92" i="23" s="1"/>
  <c r="G91" i="23"/>
  <c r="K91" i="23" s="1"/>
  <c r="L91" i="23" s="1"/>
  <c r="F91" i="23"/>
  <c r="E91" i="23"/>
  <c r="D91" i="23"/>
  <c r="C91" i="23"/>
  <c r="B91" i="23"/>
  <c r="A91" i="23"/>
  <c r="H91" i="23" s="1"/>
  <c r="G90" i="23"/>
  <c r="I90" i="23" s="1"/>
  <c r="F90" i="23"/>
  <c r="E90" i="23"/>
  <c r="D90" i="23"/>
  <c r="C90" i="23"/>
  <c r="B90" i="23"/>
  <c r="A90" i="23"/>
  <c r="G89" i="23"/>
  <c r="J89" i="23" s="1"/>
  <c r="F89" i="23"/>
  <c r="E89" i="23"/>
  <c r="D89" i="23"/>
  <c r="C89" i="23"/>
  <c r="B89" i="23"/>
  <c r="A89" i="23"/>
  <c r="H89" i="23" s="1"/>
  <c r="G88" i="23"/>
  <c r="J88" i="23" s="1"/>
  <c r="F88" i="23"/>
  <c r="E88" i="23"/>
  <c r="D88" i="23"/>
  <c r="C88" i="23"/>
  <c r="B88" i="23"/>
  <c r="A88" i="23"/>
  <c r="G87" i="23"/>
  <c r="K87" i="23" s="1"/>
  <c r="L87" i="23" s="1"/>
  <c r="F87" i="23"/>
  <c r="E87" i="23"/>
  <c r="D87" i="23"/>
  <c r="C87" i="23"/>
  <c r="B87" i="23"/>
  <c r="A87" i="23"/>
  <c r="H87" i="23" s="1"/>
  <c r="G86" i="23"/>
  <c r="K86" i="23" s="1"/>
  <c r="L86" i="23" s="1"/>
  <c r="F86" i="23"/>
  <c r="E86" i="23"/>
  <c r="D86" i="23"/>
  <c r="C86" i="23"/>
  <c r="B86" i="23"/>
  <c r="A86" i="23"/>
  <c r="G85" i="23"/>
  <c r="K85" i="23" s="1"/>
  <c r="L85" i="23" s="1"/>
  <c r="F85" i="23"/>
  <c r="E85" i="23"/>
  <c r="D85" i="23"/>
  <c r="C85" i="23"/>
  <c r="B85" i="23"/>
  <c r="A85" i="23"/>
  <c r="G84" i="23"/>
  <c r="K84" i="23" s="1"/>
  <c r="L84" i="23" s="1"/>
  <c r="F84" i="23"/>
  <c r="E84" i="23"/>
  <c r="D84" i="23"/>
  <c r="C84" i="23"/>
  <c r="B84" i="23"/>
  <c r="A84" i="23"/>
  <c r="H84" i="23" s="1"/>
  <c r="G83" i="23"/>
  <c r="I83" i="23" s="1"/>
  <c r="F83" i="23"/>
  <c r="E83" i="23"/>
  <c r="D83" i="23"/>
  <c r="C83" i="23"/>
  <c r="B83" i="23"/>
  <c r="A83" i="23"/>
  <c r="G82" i="23"/>
  <c r="J82" i="23" s="1"/>
  <c r="F82" i="23"/>
  <c r="E82" i="23"/>
  <c r="D82" i="23"/>
  <c r="C82" i="23"/>
  <c r="B82" i="23"/>
  <c r="A82" i="23"/>
  <c r="H82" i="23" s="1"/>
  <c r="G81" i="23"/>
  <c r="J81" i="23" s="1"/>
  <c r="F81" i="23"/>
  <c r="E81" i="23"/>
  <c r="D81" i="23"/>
  <c r="C81" i="23"/>
  <c r="B81" i="23"/>
  <c r="A81" i="23"/>
  <c r="H81" i="23" s="1"/>
  <c r="G80" i="23"/>
  <c r="I80" i="23" s="1"/>
  <c r="F80" i="23"/>
  <c r="E80" i="23"/>
  <c r="D80" i="23"/>
  <c r="C80" i="23"/>
  <c r="B80" i="23"/>
  <c r="A80" i="23"/>
  <c r="H80" i="23" s="1"/>
  <c r="G79" i="23"/>
  <c r="F79" i="23"/>
  <c r="E79" i="23"/>
  <c r="D79" i="23"/>
  <c r="C79" i="23"/>
  <c r="B79" i="23"/>
  <c r="A79" i="23"/>
  <c r="H79" i="23" s="1"/>
  <c r="G78" i="23"/>
  <c r="I78" i="23" s="1"/>
  <c r="F78" i="23"/>
  <c r="E78" i="23"/>
  <c r="D78" i="23"/>
  <c r="C78" i="23"/>
  <c r="B78" i="23"/>
  <c r="A78" i="23"/>
  <c r="H78" i="23" s="1"/>
  <c r="G77" i="23"/>
  <c r="F77" i="23"/>
  <c r="E77" i="23"/>
  <c r="D77" i="23"/>
  <c r="C77" i="23"/>
  <c r="B77" i="23"/>
  <c r="A77" i="23"/>
  <c r="H77" i="23" s="1"/>
  <c r="G76" i="23"/>
  <c r="J76" i="23" s="1"/>
  <c r="F76" i="23"/>
  <c r="E76" i="23"/>
  <c r="D76" i="23"/>
  <c r="C76" i="23"/>
  <c r="B76" i="23"/>
  <c r="A76" i="23"/>
  <c r="H76" i="23" s="1"/>
  <c r="G75" i="23"/>
  <c r="K75" i="23" s="1"/>
  <c r="L75" i="23" s="1"/>
  <c r="F75" i="23"/>
  <c r="E75" i="23"/>
  <c r="D75" i="23"/>
  <c r="C75" i="23"/>
  <c r="B75" i="23"/>
  <c r="A75" i="23"/>
  <c r="H75" i="23" s="1"/>
  <c r="G74" i="23"/>
  <c r="J74" i="23" s="1"/>
  <c r="F74" i="23"/>
  <c r="E74" i="23"/>
  <c r="D74" i="23"/>
  <c r="C74" i="23"/>
  <c r="B74" i="23"/>
  <c r="A74" i="23"/>
  <c r="H74" i="23" s="1"/>
  <c r="G73" i="23"/>
  <c r="J73" i="23" s="1"/>
  <c r="F73" i="23"/>
  <c r="E73" i="23"/>
  <c r="D73" i="23"/>
  <c r="C73" i="23"/>
  <c r="B73" i="23"/>
  <c r="A73" i="23"/>
  <c r="G72" i="23"/>
  <c r="I72" i="23" s="1"/>
  <c r="F72" i="23"/>
  <c r="E72" i="23"/>
  <c r="D72" i="23"/>
  <c r="C72" i="23"/>
  <c r="B72" i="23"/>
  <c r="A72" i="23"/>
  <c r="G71" i="23"/>
  <c r="J71" i="23" s="1"/>
  <c r="F71" i="23"/>
  <c r="E71" i="23"/>
  <c r="D71" i="23"/>
  <c r="C71" i="23"/>
  <c r="B71" i="23"/>
  <c r="A71" i="23"/>
  <c r="H71" i="23" s="1"/>
  <c r="G70" i="23"/>
  <c r="J70" i="23" s="1"/>
  <c r="F70" i="23"/>
  <c r="E70" i="23"/>
  <c r="D70" i="23"/>
  <c r="C70" i="23"/>
  <c r="B70" i="23"/>
  <c r="A70" i="23"/>
  <c r="H70" i="23" s="1"/>
  <c r="G69" i="23"/>
  <c r="I69" i="23" s="1"/>
  <c r="F69" i="23"/>
  <c r="E69" i="23"/>
  <c r="D69" i="23"/>
  <c r="C69" i="23"/>
  <c r="B69" i="23"/>
  <c r="A69" i="23"/>
  <c r="H69" i="23" s="1"/>
  <c r="G68" i="23"/>
  <c r="F68" i="23"/>
  <c r="E68" i="23"/>
  <c r="D68" i="23"/>
  <c r="C68" i="23"/>
  <c r="B68" i="23"/>
  <c r="A68" i="23"/>
  <c r="H68" i="23" s="1"/>
  <c r="G67" i="23"/>
  <c r="F67" i="23"/>
  <c r="E67" i="23"/>
  <c r="D67" i="23"/>
  <c r="C67" i="23"/>
  <c r="B67" i="23"/>
  <c r="A67" i="23"/>
  <c r="H67" i="23" s="1"/>
  <c r="G66" i="23"/>
  <c r="J66" i="23" s="1"/>
  <c r="F66" i="23"/>
  <c r="E66" i="23"/>
  <c r="D66" i="23"/>
  <c r="C66" i="23"/>
  <c r="B66" i="23"/>
  <c r="A66" i="23"/>
  <c r="H66" i="23" s="1"/>
  <c r="G65" i="23"/>
  <c r="J65" i="23" s="1"/>
  <c r="F65" i="23"/>
  <c r="E65" i="23"/>
  <c r="D65" i="23"/>
  <c r="C65" i="23"/>
  <c r="B65" i="23"/>
  <c r="A65" i="23"/>
  <c r="H65" i="23" s="1"/>
  <c r="G64" i="23"/>
  <c r="J64" i="23" s="1"/>
  <c r="F64" i="23"/>
  <c r="E64" i="23"/>
  <c r="D64" i="23"/>
  <c r="C64" i="23"/>
  <c r="B64" i="23"/>
  <c r="A64" i="23"/>
  <c r="H64" i="23" s="1"/>
  <c r="G63" i="23"/>
  <c r="I63" i="23" s="1"/>
  <c r="F63" i="23"/>
  <c r="E63" i="23"/>
  <c r="D63" i="23"/>
  <c r="C63" i="23"/>
  <c r="B63" i="23"/>
  <c r="A63" i="23"/>
  <c r="H63" i="23" s="1"/>
  <c r="G62" i="23"/>
  <c r="J62" i="23" s="1"/>
  <c r="F62" i="23"/>
  <c r="E62" i="23"/>
  <c r="D62" i="23"/>
  <c r="C62" i="23"/>
  <c r="B62" i="23"/>
  <c r="A62" i="23"/>
  <c r="H62" i="23" s="1"/>
  <c r="G61" i="23"/>
  <c r="I61" i="23" s="1"/>
  <c r="F61" i="23"/>
  <c r="E61" i="23"/>
  <c r="D61" i="23"/>
  <c r="C61" i="23"/>
  <c r="B61" i="23"/>
  <c r="A61" i="23"/>
  <c r="G60" i="23"/>
  <c r="J60" i="23" s="1"/>
  <c r="F60" i="23"/>
  <c r="E60" i="23"/>
  <c r="D60" i="23"/>
  <c r="C60" i="23"/>
  <c r="B60" i="23"/>
  <c r="A60" i="23"/>
  <c r="G59" i="23"/>
  <c r="J59" i="23" s="1"/>
  <c r="F59" i="23"/>
  <c r="E59" i="23"/>
  <c r="D59" i="23"/>
  <c r="C59" i="23"/>
  <c r="B59" i="23"/>
  <c r="A59" i="23"/>
  <c r="G58" i="23"/>
  <c r="J58" i="23" s="1"/>
  <c r="F58" i="23"/>
  <c r="E58" i="23"/>
  <c r="D58" i="23"/>
  <c r="C58" i="23"/>
  <c r="B58" i="23"/>
  <c r="A58" i="23"/>
  <c r="H58" i="23" s="1"/>
  <c r="G57" i="23"/>
  <c r="J57" i="23" s="1"/>
  <c r="F57" i="23"/>
  <c r="E57" i="23"/>
  <c r="D57" i="23"/>
  <c r="C57" i="23"/>
  <c r="B57" i="23"/>
  <c r="A57" i="23"/>
  <c r="G56" i="23"/>
  <c r="J56" i="23" s="1"/>
  <c r="F56" i="23"/>
  <c r="E56" i="23"/>
  <c r="D56" i="23"/>
  <c r="C56" i="23"/>
  <c r="B56" i="23"/>
  <c r="A56" i="23"/>
  <c r="H56" i="23" s="1"/>
  <c r="G55" i="23"/>
  <c r="J55" i="23" s="1"/>
  <c r="F55" i="23"/>
  <c r="E55" i="23"/>
  <c r="D55" i="23"/>
  <c r="C55" i="23"/>
  <c r="B55" i="23"/>
  <c r="A55" i="23"/>
  <c r="H55" i="23" s="1"/>
  <c r="G54" i="23"/>
  <c r="J54" i="23" s="1"/>
  <c r="F54" i="23"/>
  <c r="E54" i="23"/>
  <c r="D54" i="23"/>
  <c r="C54" i="23"/>
  <c r="B54" i="23"/>
  <c r="A54" i="23"/>
  <c r="H54" i="23" s="1"/>
  <c r="G53" i="23"/>
  <c r="F53" i="23"/>
  <c r="E53" i="23"/>
  <c r="D53" i="23"/>
  <c r="C53" i="23"/>
  <c r="B53" i="23"/>
  <c r="A53" i="23"/>
  <c r="H53" i="23" s="1"/>
  <c r="G52" i="23"/>
  <c r="I52" i="23" s="1"/>
  <c r="F52" i="23"/>
  <c r="E52" i="23"/>
  <c r="D52" i="23"/>
  <c r="C52" i="23"/>
  <c r="B52" i="23"/>
  <c r="A52" i="23"/>
  <c r="G51" i="23"/>
  <c r="J51" i="23" s="1"/>
  <c r="F51" i="23"/>
  <c r="E51" i="23"/>
  <c r="D51" i="23"/>
  <c r="C51" i="23"/>
  <c r="B51" i="23"/>
  <c r="A51" i="23"/>
  <c r="H51" i="23" s="1"/>
  <c r="G50" i="23"/>
  <c r="J50" i="23" s="1"/>
  <c r="F50" i="23"/>
  <c r="E50" i="23"/>
  <c r="D50" i="23"/>
  <c r="C50" i="23"/>
  <c r="B50" i="23"/>
  <c r="A50" i="23"/>
  <c r="H50" i="23" s="1"/>
  <c r="K94" i="25"/>
  <c r="L94" i="25" s="1"/>
  <c r="K93" i="25"/>
  <c r="L93" i="25" s="1"/>
  <c r="K92" i="25"/>
  <c r="L92" i="25" s="1"/>
  <c r="K88" i="25"/>
  <c r="L88" i="25" s="1"/>
  <c r="K84" i="25"/>
  <c r="L84" i="25" s="1"/>
  <c r="K82" i="25"/>
  <c r="L82" i="25" s="1"/>
  <c r="K81" i="25"/>
  <c r="L81" i="25" s="1"/>
  <c r="K80" i="25"/>
  <c r="L80" i="25" s="1"/>
  <c r="K70" i="25"/>
  <c r="L70" i="25" s="1"/>
  <c r="K69" i="25"/>
  <c r="L69" i="25" s="1"/>
  <c r="I68" i="25"/>
  <c r="I62" i="25"/>
  <c r="K58" i="25"/>
  <c r="L58" i="25" s="1"/>
  <c r="J58" i="25"/>
  <c r="I58" i="25"/>
  <c r="I57" i="25"/>
  <c r="K56" i="25"/>
  <c r="L56" i="25" s="1"/>
  <c r="J56" i="25"/>
  <c r="I56" i="25"/>
  <c r="J46" i="25"/>
  <c r="K46" i="25"/>
  <c r="L46" i="25" s="1"/>
  <c r="J45" i="25"/>
  <c r="K45" i="25"/>
  <c r="L45" i="25" s="1"/>
  <c r="J40" i="25"/>
  <c r="J39" i="25"/>
  <c r="H98" i="23"/>
  <c r="J96" i="23"/>
  <c r="K96" i="23"/>
  <c r="L96" i="23" s="1"/>
  <c r="J95" i="23"/>
  <c r="K95" i="23"/>
  <c r="L95" i="23" s="1"/>
  <c r="J94" i="23"/>
  <c r="K94" i="23"/>
  <c r="L94" i="23" s="1"/>
  <c r="H93" i="23"/>
  <c r="J92" i="23"/>
  <c r="K92" i="23"/>
  <c r="L92" i="23" s="1"/>
  <c r="H90" i="23"/>
  <c r="H88" i="23"/>
  <c r="J87" i="23"/>
  <c r="H86" i="23"/>
  <c r="J85" i="23"/>
  <c r="H85" i="23"/>
  <c r="J84" i="23"/>
  <c r="H83" i="23"/>
  <c r="K82" i="23"/>
  <c r="L82" i="23" s="1"/>
  <c r="J80" i="23"/>
  <c r="K80" i="23"/>
  <c r="L80" i="23" s="1"/>
  <c r="J79" i="23"/>
  <c r="K79" i="23"/>
  <c r="L79" i="23" s="1"/>
  <c r="J77" i="23"/>
  <c r="K77" i="23"/>
  <c r="L77" i="23" s="1"/>
  <c r="K76" i="23"/>
  <c r="L76" i="23" s="1"/>
  <c r="J75" i="23"/>
  <c r="H73" i="23"/>
  <c r="H72" i="23"/>
  <c r="K70" i="23"/>
  <c r="L70" i="23" s="1"/>
  <c r="J68" i="23"/>
  <c r="K68" i="23"/>
  <c r="L68" i="23" s="1"/>
  <c r="J67" i="23"/>
  <c r="K67" i="23"/>
  <c r="L67" i="23" s="1"/>
  <c r="J63" i="23"/>
  <c r="K63" i="23"/>
  <c r="L63" i="23" s="1"/>
  <c r="K62" i="23"/>
  <c r="L62" i="23" s="1"/>
  <c r="J61" i="23"/>
  <c r="H61" i="23"/>
  <c r="H60" i="23"/>
  <c r="H59" i="23"/>
  <c r="K58" i="23"/>
  <c r="L58" i="23" s="1"/>
  <c r="H57" i="23"/>
  <c r="I56" i="23"/>
  <c r="K56" i="23"/>
  <c r="L56" i="23" s="1"/>
  <c r="I54" i="23"/>
  <c r="J53" i="23"/>
  <c r="I53" i="23"/>
  <c r="K53" i="23"/>
  <c r="L53" i="23" s="1"/>
  <c r="H52" i="23"/>
  <c r="K51" i="23"/>
  <c r="L51" i="23" s="1"/>
  <c r="K99" i="23"/>
  <c r="L99" i="23" s="1"/>
  <c r="J57" i="25"/>
  <c r="J68" i="25"/>
  <c r="I39" i="25"/>
  <c r="K39" i="25"/>
  <c r="L39" i="25" s="1"/>
  <c r="I40" i="25"/>
  <c r="K40" i="25"/>
  <c r="L40" i="25" s="1"/>
  <c r="I44" i="25"/>
  <c r="I45" i="25"/>
  <c r="I52" i="25"/>
  <c r="K57" i="25"/>
  <c r="L57" i="25" s="1"/>
  <c r="K68" i="25"/>
  <c r="L68" i="25" s="1"/>
  <c r="I69" i="25"/>
  <c r="I70" i="25"/>
  <c r="I72" i="25"/>
  <c r="I80" i="25"/>
  <c r="I81" i="25"/>
  <c r="I82" i="25"/>
  <c r="I85" i="25"/>
  <c r="I92" i="25"/>
  <c r="I93" i="25"/>
  <c r="I94" i="25"/>
  <c r="J69" i="25"/>
  <c r="J70" i="25"/>
  <c r="J72" i="25"/>
  <c r="J73" i="25"/>
  <c r="J80" i="25"/>
  <c r="J81" i="25"/>
  <c r="J82" i="25"/>
  <c r="J86" i="25"/>
  <c r="J88" i="25"/>
  <c r="J92" i="25"/>
  <c r="J93" i="25"/>
  <c r="J94" i="25"/>
  <c r="I67" i="23"/>
  <c r="I68" i="23"/>
  <c r="I70" i="23"/>
  <c r="I75" i="23"/>
  <c r="I76" i="23"/>
  <c r="I77" i="23"/>
  <c r="I79" i="23"/>
  <c r="I82" i="23"/>
  <c r="I87" i="23"/>
  <c r="I92" i="23"/>
  <c r="I93" i="23"/>
  <c r="I94" i="23"/>
  <c r="I96" i="23"/>
  <c r="J44" i="25"/>
  <c r="K11" i="30"/>
  <c r="K20" i="30"/>
  <c r="K16" i="30"/>
  <c r="K38" i="30"/>
  <c r="K65" i="23"/>
  <c r="L65" i="23" s="1"/>
  <c r="K97" i="23"/>
  <c r="L97" i="23" s="1"/>
  <c r="I97" i="23"/>
  <c r="I89" i="23"/>
  <c r="I65" i="23"/>
  <c r="J86" i="21"/>
  <c r="K90" i="21"/>
  <c r="L90" i="21" s="1"/>
  <c r="J90" i="21"/>
  <c r="I90" i="21"/>
  <c r="I102" i="21"/>
  <c r="J153" i="21"/>
  <c r="I120" i="21"/>
  <c r="I136" i="21"/>
  <c r="I148" i="21"/>
  <c r="J148" i="21"/>
  <c r="K45" i="23"/>
  <c r="L45" i="23" s="1"/>
  <c r="I42" i="23"/>
  <c r="I44" i="23"/>
  <c r="I46" i="23"/>
  <c r="I48" i="23"/>
  <c r="I41" i="23"/>
  <c r="I43" i="23"/>
  <c r="I45" i="23"/>
  <c r="I47" i="23"/>
  <c r="I49" i="23"/>
  <c r="J43" i="23"/>
  <c r="J49" i="23"/>
  <c r="H45" i="27"/>
  <c r="J45" i="27"/>
  <c r="H44" i="27"/>
  <c r="J13" i="27"/>
  <c r="K50" i="27"/>
  <c r="L50" i="27"/>
  <c r="J50" i="27"/>
  <c r="I50" i="27"/>
  <c r="J36" i="27"/>
  <c r="K46" i="27"/>
  <c r="L46" i="27"/>
  <c r="J46" i="27"/>
  <c r="I46" i="27"/>
  <c r="K52" i="27"/>
  <c r="L52" i="27"/>
  <c r="J52" i="27"/>
  <c r="I52" i="27"/>
  <c r="K68" i="27"/>
  <c r="L68" i="27"/>
  <c r="J68" i="27"/>
  <c r="I68" i="27"/>
  <c r="K78" i="27"/>
  <c r="L78" i="27"/>
  <c r="J78" i="27"/>
  <c r="I78" i="27"/>
  <c r="K30" i="27"/>
  <c r="K58" i="27"/>
  <c r="L58" i="27"/>
  <c r="J58" i="27"/>
  <c r="I58" i="27"/>
  <c r="K74" i="27"/>
  <c r="L74" i="27"/>
  <c r="J74" i="27"/>
  <c r="I74" i="27"/>
  <c r="K80" i="27"/>
  <c r="L80" i="27"/>
  <c r="J80" i="27"/>
  <c r="I80" i="27"/>
  <c r="J40" i="27"/>
  <c r="I40" i="27"/>
  <c r="K40" i="27"/>
  <c r="K56" i="27"/>
  <c r="L56" i="27"/>
  <c r="J56" i="27"/>
  <c r="I56" i="27"/>
  <c r="K72" i="27"/>
  <c r="L72" i="27"/>
  <c r="J72" i="27"/>
  <c r="I72" i="27"/>
  <c r="K62" i="27"/>
  <c r="L62" i="27"/>
  <c r="J62" i="27"/>
  <c r="I62" i="27"/>
  <c r="I38" i="27"/>
  <c r="K38" i="27"/>
  <c r="L38" i="27" s="1"/>
  <c r="K48" i="27"/>
  <c r="L48" i="27"/>
  <c r="J48" i="27"/>
  <c r="I48" i="27"/>
  <c r="K64" i="27"/>
  <c r="L64" i="27"/>
  <c r="J64" i="27"/>
  <c r="I64" i="27"/>
  <c r="K54" i="27"/>
  <c r="L54" i="27"/>
  <c r="J54" i="27"/>
  <c r="I54" i="27"/>
  <c r="K70" i="27"/>
  <c r="L70" i="27"/>
  <c r="J70" i="27"/>
  <c r="I70" i="27"/>
  <c r="K82" i="27"/>
  <c r="L82" i="27"/>
  <c r="J82" i="27"/>
  <c r="I82" i="27"/>
  <c r="J44" i="27"/>
  <c r="I44" i="27"/>
  <c r="K44" i="27"/>
  <c r="L44" i="27"/>
  <c r="K60" i="27"/>
  <c r="L60" i="27"/>
  <c r="J60" i="27"/>
  <c r="I60" i="27"/>
  <c r="K76" i="27"/>
  <c r="L76" i="27"/>
  <c r="J76" i="27"/>
  <c r="I76" i="27"/>
  <c r="K66" i="27"/>
  <c r="L66" i="27"/>
  <c r="J66" i="27"/>
  <c r="I66" i="27"/>
  <c r="K84" i="27"/>
  <c r="L84" i="27"/>
  <c r="J84" i="27"/>
  <c r="I84" i="27"/>
  <c r="I86" i="27"/>
  <c r="I88" i="27"/>
  <c r="I90" i="27"/>
  <c r="I92" i="27"/>
  <c r="I94" i="27"/>
  <c r="I96" i="27"/>
  <c r="I98" i="27"/>
  <c r="I100" i="27"/>
  <c r="J86" i="27"/>
  <c r="J88" i="27"/>
  <c r="J90" i="27"/>
  <c r="J92" i="27"/>
  <c r="J94" i="27"/>
  <c r="J96" i="27"/>
  <c r="J98" i="27"/>
  <c r="J100" i="27"/>
  <c r="I45" i="27"/>
  <c r="K45" i="27"/>
  <c r="L45" i="27"/>
  <c r="J12" i="27"/>
  <c r="I6" i="27"/>
  <c r="K6" i="27"/>
  <c r="L6" i="27" s="1"/>
  <c r="J8" i="27"/>
  <c r="K13" i="27"/>
  <c r="J9" i="27"/>
  <c r="J17" i="27"/>
  <c r="I12" i="27"/>
  <c r="K12" i="27"/>
  <c r="L12" i="27" s="1"/>
  <c r="H39" i="23"/>
  <c r="I38" i="23"/>
  <c r="J38" i="23"/>
  <c r="K38" i="23"/>
  <c r="L38" i="23" s="1"/>
  <c r="H36" i="23"/>
  <c r="H37" i="23"/>
  <c r="J40" i="23"/>
  <c r="I40" i="23"/>
  <c r="K40" i="23"/>
  <c r="L40" i="23" s="1"/>
  <c r="J36" i="23"/>
  <c r="J38" i="25"/>
  <c r="J33" i="25"/>
  <c r="H25" i="25"/>
  <c r="H30" i="25"/>
  <c r="H27" i="25"/>
  <c r="K31" i="25"/>
  <c r="L31" i="25" s="1"/>
  <c r="J28" i="25"/>
  <c r="I32" i="25"/>
  <c r="K32" i="25"/>
  <c r="L32" i="25" s="1"/>
  <c r="I29" i="25"/>
  <c r="K29" i="25"/>
  <c r="L29" i="25" s="1"/>
  <c r="J29" i="25"/>
  <c r="K24" i="25"/>
  <c r="L24" i="25" s="1"/>
  <c r="J32" i="25"/>
  <c r="I34" i="25"/>
  <c r="K34" i="25"/>
  <c r="L34" i="25" s="1"/>
  <c r="J34" i="25"/>
  <c r="J27" i="25"/>
  <c r="I27" i="25"/>
  <c r="K27" i="25"/>
  <c r="L27" i="25" s="1"/>
  <c r="I36" i="25"/>
  <c r="K36" i="25"/>
  <c r="L36" i="25" s="1"/>
  <c r="J36" i="25"/>
  <c r="K30" i="25"/>
  <c r="L30" i="25" s="1"/>
  <c r="I37" i="23"/>
  <c r="K3" i="30"/>
  <c r="K19" i="30"/>
  <c r="K13" i="30"/>
  <c r="K40" i="30"/>
  <c r="K17" i="30"/>
  <c r="K15" i="30"/>
  <c r="K12" i="30"/>
  <c r="I72" i="21"/>
  <c r="K78" i="21"/>
  <c r="L78" i="21" s="1"/>
  <c r="J78" i="21"/>
  <c r="K10" i="30"/>
  <c r="K14" i="30"/>
  <c r="I141" i="21"/>
  <c r="K141" i="21"/>
  <c r="L141" i="21" s="1"/>
  <c r="I153" i="21"/>
  <c r="K153" i="21"/>
  <c r="L153" i="21" s="1"/>
  <c r="I49" i="27"/>
  <c r="I53" i="27"/>
  <c r="I57" i="27"/>
  <c r="I61" i="27"/>
  <c r="I65" i="27"/>
  <c r="I69" i="27"/>
  <c r="I73" i="27"/>
  <c r="I77" i="27"/>
  <c r="I81" i="27"/>
  <c r="I85" i="27"/>
  <c r="I93" i="27"/>
  <c r="J49" i="27"/>
  <c r="J53" i="27"/>
  <c r="J61" i="27"/>
  <c r="J65" i="27"/>
  <c r="J69" i="27"/>
  <c r="J73" i="27"/>
  <c r="J77" i="27"/>
  <c r="J81" i="27"/>
  <c r="J85" i="27"/>
  <c r="J93" i="27"/>
  <c r="I35" i="27"/>
  <c r="K37" i="23"/>
  <c r="L37" i="23" s="1"/>
  <c r="J31" i="27"/>
  <c r="I31" i="27"/>
  <c r="I9" i="27"/>
  <c r="I27" i="27"/>
  <c r="I17" i="27"/>
  <c r="K17" i="27"/>
  <c r="L17" i="27" s="1"/>
  <c r="J15" i="27"/>
  <c r="I15" i="27"/>
  <c r="K15" i="27"/>
  <c r="J16" i="27"/>
  <c r="I16" i="27"/>
  <c r="K16" i="27"/>
  <c r="I22" i="27"/>
  <c r="K22" i="27"/>
  <c r="J22" i="27"/>
  <c r="I26" i="27"/>
  <c r="J26" i="27"/>
  <c r="K11" i="27"/>
  <c r="I42" i="27"/>
  <c r="K42" i="27"/>
  <c r="J42" i="27"/>
  <c r="J7" i="27"/>
  <c r="K7" i="27"/>
  <c r="L7" i="27" s="1"/>
  <c r="J37" i="27"/>
  <c r="I37" i="27"/>
  <c r="K37" i="27"/>
  <c r="L37" i="27" s="1"/>
  <c r="I39" i="27"/>
  <c r="K9" i="27"/>
  <c r="L9" i="27" s="1"/>
  <c r="I34" i="27"/>
  <c r="K34" i="27"/>
  <c r="J35" i="27"/>
  <c r="K35" i="27"/>
  <c r="L35" i="27" s="1"/>
  <c r="H10" i="27"/>
  <c r="J23" i="27"/>
  <c r="I24" i="27"/>
  <c r="K24" i="27"/>
  <c r="L24" i="27" s="1"/>
  <c r="I3" i="27"/>
  <c r="K3" i="27"/>
  <c r="J5" i="27"/>
  <c r="I5" i="27"/>
  <c r="K5" i="27"/>
  <c r="H20" i="27"/>
  <c r="K27" i="27"/>
  <c r="L27" i="27" s="1"/>
  <c r="K31" i="27"/>
  <c r="J39" i="27"/>
  <c r="I2" i="27"/>
  <c r="K2" i="27"/>
  <c r="L2" i="27" s="1"/>
  <c r="J2" i="27"/>
  <c r="K41" i="27"/>
  <c r="L41" i="27" s="1"/>
  <c r="J43" i="27"/>
  <c r="J19" i="27"/>
  <c r="I19" i="27"/>
  <c r="K19" i="27"/>
  <c r="K26" i="27"/>
  <c r="I10" i="27"/>
  <c r="J10" i="27"/>
  <c r="K39" i="27"/>
  <c r="J20" i="27"/>
  <c r="K10" i="27"/>
  <c r="L10" i="27" s="1"/>
  <c r="L13" i="27"/>
  <c r="L34" i="27"/>
  <c r="L40" i="27"/>
  <c r="L15" i="27"/>
  <c r="L39" i="27"/>
  <c r="L19" i="27"/>
  <c r="L31" i="27"/>
  <c r="L30" i="27"/>
  <c r="L5" i="27"/>
  <c r="L16" i="27"/>
  <c r="L3" i="27"/>
  <c r="L42" i="27"/>
  <c r="L11" i="27"/>
  <c r="L26" i="27"/>
  <c r="L43" i="27"/>
  <c r="L22" i="27"/>
  <c r="K78" i="25" l="1"/>
  <c r="L78" i="25" s="1"/>
  <c r="I90" i="25"/>
  <c r="J90" i="25"/>
  <c r="I42" i="25"/>
  <c r="I66" i="25"/>
  <c r="J30" i="25"/>
  <c r="K25" i="25"/>
  <c r="L25" i="25" s="1"/>
  <c r="I25" i="25"/>
  <c r="J78" i="25"/>
  <c r="J66" i="25"/>
  <c r="J84" i="25"/>
  <c r="I60" i="25"/>
  <c r="J60" i="25"/>
  <c r="J91" i="25"/>
  <c r="I79" i="25"/>
  <c r="K43" i="25"/>
  <c r="L43" i="25" s="1"/>
  <c r="I43" i="25"/>
  <c r="I67" i="25"/>
  <c r="K91" i="25"/>
  <c r="L91" i="25" s="1"/>
  <c r="J67" i="25"/>
  <c r="I55" i="25"/>
  <c r="J55" i="25"/>
  <c r="K79" i="25"/>
  <c r="L79" i="25" s="1"/>
  <c r="J53" i="25"/>
  <c r="I65" i="25"/>
  <c r="J89" i="25"/>
  <c r="K89" i="25"/>
  <c r="L89" i="25" s="1"/>
  <c r="K53" i="25"/>
  <c r="L53" i="25" s="1"/>
  <c r="I28" i="25"/>
  <c r="K47" i="25"/>
  <c r="L47" i="25" s="1"/>
  <c r="K42" i="25"/>
  <c r="L42" i="25" s="1"/>
  <c r="J47" i="25"/>
  <c r="K59" i="25"/>
  <c r="L59" i="25" s="1"/>
  <c r="I54" i="25"/>
  <c r="J54" i="25"/>
  <c r="J35" i="25"/>
  <c r="K35" i="25"/>
  <c r="L35" i="25" s="1"/>
  <c r="H18" i="25"/>
  <c r="H14" i="25"/>
  <c r="H10" i="25"/>
  <c r="K26" i="25"/>
  <c r="L26" i="25" s="1"/>
  <c r="J26" i="25"/>
  <c r="I41" i="30"/>
  <c r="O41" i="30" s="1"/>
  <c r="I37" i="30"/>
  <c r="O37" i="30" s="1"/>
  <c r="I46" i="30"/>
  <c r="O46" i="30" s="1"/>
  <c r="I8" i="30"/>
  <c r="I32" i="30"/>
  <c r="I25" i="30"/>
  <c r="O25" i="30" s="1"/>
  <c r="F23" i="30"/>
  <c r="I39" i="30"/>
  <c r="O39" i="30" s="1"/>
  <c r="I33" i="30"/>
  <c r="H20" i="23"/>
  <c r="I20" i="23" s="1"/>
  <c r="I88" i="23"/>
  <c r="J93" i="23"/>
  <c r="I85" i="23"/>
  <c r="I58" i="23"/>
  <c r="K88" i="23"/>
  <c r="L88" i="23" s="1"/>
  <c r="K89" i="23"/>
  <c r="L89" i="23" s="1"/>
  <c r="I84" i="23"/>
  <c r="I66" i="23"/>
  <c r="K66" i="23"/>
  <c r="L66" i="23" s="1"/>
  <c r="K72" i="23"/>
  <c r="L72" i="23" s="1"/>
  <c r="K78" i="23"/>
  <c r="L78" i="23" s="1"/>
  <c r="H6" i="23"/>
  <c r="J6" i="23" s="1"/>
  <c r="I64" i="23"/>
  <c r="K73" i="23"/>
  <c r="L73" i="23" s="1"/>
  <c r="I99" i="23"/>
  <c r="K54" i="23"/>
  <c r="L54" i="23" s="1"/>
  <c r="K60" i="23"/>
  <c r="L60" i="23" s="1"/>
  <c r="J72" i="23"/>
  <c r="J78" i="23"/>
  <c r="K90" i="23"/>
  <c r="L90" i="23" s="1"/>
  <c r="I60" i="23"/>
  <c r="K61" i="23"/>
  <c r="L61" i="23" s="1"/>
  <c r="J90" i="23"/>
  <c r="H11" i="23"/>
  <c r="H34" i="23"/>
  <c r="J34" i="23" s="1"/>
  <c r="I73" i="23"/>
  <c r="J52" i="23"/>
  <c r="J86" i="23"/>
  <c r="H31" i="23"/>
  <c r="I62" i="23"/>
  <c r="K83" i="23"/>
  <c r="L83" i="23" s="1"/>
  <c r="I81" i="23"/>
  <c r="I91" i="23"/>
  <c r="K59" i="23"/>
  <c r="L59" i="23" s="1"/>
  <c r="J83" i="23"/>
  <c r="I59" i="23"/>
  <c r="I71" i="23"/>
  <c r="H26" i="23"/>
  <c r="K71" i="23"/>
  <c r="L71" i="23" s="1"/>
  <c r="J91" i="23"/>
  <c r="H15" i="23"/>
  <c r="J15" i="23" s="1"/>
  <c r="I11" i="23"/>
  <c r="H2" i="23"/>
  <c r="I2" i="23" s="1"/>
  <c r="H13" i="23"/>
  <c r="J13" i="23" s="1"/>
  <c r="H21" i="23"/>
  <c r="I21" i="23" s="1"/>
  <c r="K21" i="23" s="1"/>
  <c r="H24" i="23"/>
  <c r="J24" i="23" s="1"/>
  <c r="D33" i="30"/>
  <c r="E33" i="30"/>
  <c r="D21" i="30"/>
  <c r="H18" i="23"/>
  <c r="I18" i="23" s="1"/>
  <c r="K18" i="23" s="1"/>
  <c r="E21" i="30"/>
  <c r="H7" i="23"/>
  <c r="J7" i="23" s="1"/>
  <c r="H8" i="23"/>
  <c r="J8" i="23" s="1"/>
  <c r="D24" i="30"/>
  <c r="E24" i="30"/>
  <c r="D17" i="30"/>
  <c r="E17" i="30"/>
  <c r="I116" i="21"/>
  <c r="J150" i="21"/>
  <c r="I106" i="21"/>
  <c r="J154" i="21"/>
  <c r="K72" i="21"/>
  <c r="L72" i="21" s="1"/>
  <c r="I154" i="21"/>
  <c r="J138" i="21"/>
  <c r="J126" i="21"/>
  <c r="I150" i="21"/>
  <c r="J106" i="21"/>
  <c r="I138" i="21"/>
  <c r="I56" i="21"/>
  <c r="J56" i="21"/>
  <c r="J68" i="21"/>
  <c r="J120" i="21"/>
  <c r="J62" i="21"/>
  <c r="K86" i="21"/>
  <c r="L86" i="21" s="1"/>
  <c r="J52" i="21"/>
  <c r="K126" i="21"/>
  <c r="L126" i="21" s="1"/>
  <c r="J131" i="21"/>
  <c r="I108" i="21"/>
  <c r="K137" i="21"/>
  <c r="L137" i="21" s="1"/>
  <c r="J149" i="21"/>
  <c r="J98" i="21"/>
  <c r="K133" i="21"/>
  <c r="L133" i="21" s="1"/>
  <c r="J152" i="21"/>
  <c r="I137" i="21"/>
  <c r="J147" i="21"/>
  <c r="K98" i="21"/>
  <c r="L98" i="21" s="1"/>
  <c r="K149" i="21"/>
  <c r="L149" i="21" s="1"/>
  <c r="K59" i="21"/>
  <c r="L59" i="21" s="1"/>
  <c r="J142" i="21"/>
  <c r="I142" i="21"/>
  <c r="J145" i="21"/>
  <c r="K96" i="21"/>
  <c r="L96" i="21" s="1"/>
  <c r="I115" i="21"/>
  <c r="J59" i="21"/>
  <c r="J108" i="21"/>
  <c r="I152" i="21"/>
  <c r="J130" i="21"/>
  <c r="J135" i="21"/>
  <c r="J128" i="21"/>
  <c r="I130" i="21"/>
  <c r="I62" i="21"/>
  <c r="I145" i="21"/>
  <c r="I52" i="21"/>
  <c r="I128" i="21"/>
  <c r="E39" i="30"/>
  <c r="E15" i="30"/>
  <c r="E46" i="30"/>
  <c r="D5" i="30"/>
  <c r="E7" i="30"/>
  <c r="D15" i="30"/>
  <c r="E41" i="30"/>
  <c r="D10" i="30"/>
  <c r="D46" i="30"/>
  <c r="D13" i="30"/>
  <c r="E5" i="30"/>
  <c r="D39" i="30"/>
  <c r="E10" i="30"/>
  <c r="E13" i="30"/>
  <c r="D4" i="30"/>
  <c r="D16" i="30"/>
  <c r="E16" i="30"/>
  <c r="E4" i="30"/>
  <c r="D18" i="30"/>
  <c r="D41" i="30"/>
  <c r="E18" i="30"/>
  <c r="D7" i="30"/>
  <c r="J29" i="27"/>
  <c r="J33" i="27"/>
  <c r="J14" i="30"/>
  <c r="J40" i="30"/>
  <c r="K25" i="27"/>
  <c r="L25" i="27" s="1"/>
  <c r="J18" i="27"/>
  <c r="J10" i="30"/>
  <c r="I32" i="27"/>
  <c r="K14" i="27"/>
  <c r="L14" i="27" s="1"/>
  <c r="J25" i="27"/>
  <c r="J17" i="30"/>
  <c r="K8" i="27"/>
  <c r="L8" i="27" s="1"/>
  <c r="J32" i="27"/>
  <c r="J22" i="30"/>
  <c r="K29" i="27"/>
  <c r="L29" i="27" s="1"/>
  <c r="J38" i="30"/>
  <c r="J15" i="30"/>
  <c r="K20" i="27"/>
  <c r="L20" i="27" s="1"/>
  <c r="J21" i="27"/>
  <c r="J20" i="30"/>
  <c r="K4" i="27"/>
  <c r="L4" i="27" s="1"/>
  <c r="I36" i="27"/>
  <c r="J11" i="27"/>
  <c r="J3" i="30"/>
  <c r="J16" i="30"/>
  <c r="J4" i="27"/>
  <c r="I28" i="27"/>
  <c r="K18" i="27"/>
  <c r="L18" i="27" s="1"/>
  <c r="K23" i="27"/>
  <c r="L23" i="27" s="1"/>
  <c r="J13" i="30"/>
  <c r="J12" i="30"/>
  <c r="J28" i="27"/>
  <c r="K21" i="27"/>
  <c r="L21" i="27" s="1"/>
  <c r="J19" i="30"/>
  <c r="J11" i="30"/>
  <c r="J85" i="25"/>
  <c r="H11" i="25"/>
  <c r="J11" i="25" s="1"/>
  <c r="K38" i="25"/>
  <c r="L38" i="25" s="1"/>
  <c r="K37" i="25"/>
  <c r="L37" i="25" s="1"/>
  <c r="K50" i="25"/>
  <c r="L50" i="25" s="1"/>
  <c r="K62" i="25"/>
  <c r="L62" i="25" s="1"/>
  <c r="I61" i="25"/>
  <c r="K65" i="25"/>
  <c r="L65" i="25" s="1"/>
  <c r="I37" i="25"/>
  <c r="J50" i="25"/>
  <c r="I64" i="25"/>
  <c r="J31" i="25"/>
  <c r="J64" i="25"/>
  <c r="K49" i="25"/>
  <c r="L49" i="25" s="1"/>
  <c r="I49" i="25"/>
  <c r="I77" i="25"/>
  <c r="K61" i="25"/>
  <c r="L61" i="25" s="1"/>
  <c r="K52" i="25"/>
  <c r="L52" i="25" s="1"/>
  <c r="K73" i="25"/>
  <c r="L73" i="25" s="1"/>
  <c r="I76" i="25"/>
  <c r="K74" i="25"/>
  <c r="L74" i="25" s="1"/>
  <c r="J14" i="25"/>
  <c r="H19" i="25"/>
  <c r="I19" i="25" s="1"/>
  <c r="J77" i="25"/>
  <c r="I74" i="25"/>
  <c r="K76" i="25"/>
  <c r="L76" i="25" s="1"/>
  <c r="I86" i="25"/>
  <c r="J87" i="25"/>
  <c r="J75" i="25"/>
  <c r="H17" i="25"/>
  <c r="J17" i="25" s="1"/>
  <c r="H20" i="25"/>
  <c r="J20" i="25" s="1"/>
  <c r="H16" i="25"/>
  <c r="J16" i="25" s="1"/>
  <c r="H21" i="25"/>
  <c r="J21" i="25" s="1"/>
  <c r="H9" i="25"/>
  <c r="J9" i="25" s="1"/>
  <c r="H5" i="25"/>
  <c r="I5" i="25" s="1"/>
  <c r="H8" i="25"/>
  <c r="J8" i="25" s="1"/>
  <c r="H7" i="25"/>
  <c r="I7" i="25" s="1"/>
  <c r="I14" i="25"/>
  <c r="I87" i="25"/>
  <c r="I75" i="25"/>
  <c r="K63" i="25"/>
  <c r="L63" i="25" s="1"/>
  <c r="I51" i="25"/>
  <c r="J41" i="25"/>
  <c r="I63" i="25"/>
  <c r="K41" i="25"/>
  <c r="L41" i="25" s="1"/>
  <c r="K48" i="25"/>
  <c r="L48" i="25" s="1"/>
  <c r="I48" i="25"/>
  <c r="I59" i="25"/>
  <c r="J83" i="25"/>
  <c r="J71" i="25"/>
  <c r="K33" i="25"/>
  <c r="L33" i="25" s="1"/>
  <c r="I83" i="25"/>
  <c r="I71" i="25"/>
  <c r="H6" i="25"/>
  <c r="I6" i="25" s="1"/>
  <c r="H13" i="25"/>
  <c r="J13" i="25" s="1"/>
  <c r="H23" i="25"/>
  <c r="I23" i="25" s="1"/>
  <c r="K23" i="25" s="1"/>
  <c r="I24" i="30" s="1"/>
  <c r="H22" i="25"/>
  <c r="J22" i="25" s="1"/>
  <c r="H2" i="25"/>
  <c r="J2" i="25" s="1"/>
  <c r="H12" i="25"/>
  <c r="J12" i="25" s="1"/>
  <c r="K51" i="25"/>
  <c r="L51" i="25" s="1"/>
  <c r="I10" i="25"/>
  <c r="J10" i="25"/>
  <c r="H15" i="25"/>
  <c r="I15" i="25" s="1"/>
  <c r="H4" i="25"/>
  <c r="I4" i="25" s="1"/>
  <c r="H3" i="25"/>
  <c r="J3" i="25" s="1"/>
  <c r="J18" i="25"/>
  <c r="I18" i="25"/>
  <c r="I40" i="30"/>
  <c r="I3" i="30"/>
  <c r="I24" i="25"/>
  <c r="I10" i="30"/>
  <c r="I16" i="30"/>
  <c r="I17" i="30"/>
  <c r="K64" i="23"/>
  <c r="L64" i="23" s="1"/>
  <c r="J26" i="23"/>
  <c r="H29" i="23"/>
  <c r="J29" i="23" s="1"/>
  <c r="H22" i="23"/>
  <c r="I22" i="23" s="1"/>
  <c r="I74" i="23"/>
  <c r="K81" i="23"/>
  <c r="L81" i="23" s="1"/>
  <c r="I86" i="23"/>
  <c r="K69" i="23"/>
  <c r="L69" i="23" s="1"/>
  <c r="I51" i="23"/>
  <c r="I57" i="23"/>
  <c r="K98" i="23"/>
  <c r="L98" i="23" s="1"/>
  <c r="I19" i="23"/>
  <c r="K19" i="23" s="1"/>
  <c r="I98" i="23"/>
  <c r="J69" i="23"/>
  <c r="H32" i="23"/>
  <c r="I32" i="23" s="1"/>
  <c r="K42" i="23"/>
  <c r="L42" i="23" s="1"/>
  <c r="J46" i="23"/>
  <c r="K74" i="23"/>
  <c r="L74" i="23" s="1"/>
  <c r="H14" i="23"/>
  <c r="I14" i="23" s="1"/>
  <c r="H23" i="23"/>
  <c r="J23" i="23" s="1"/>
  <c r="K57" i="23"/>
  <c r="L57" i="23" s="1"/>
  <c r="H12" i="23"/>
  <c r="K52" i="23"/>
  <c r="L52" i="23" s="1"/>
  <c r="I35" i="23"/>
  <c r="H30" i="23"/>
  <c r="J30" i="23" s="1"/>
  <c r="H16" i="23"/>
  <c r="I16" i="23" s="1"/>
  <c r="I26" i="23"/>
  <c r="K26" i="23" s="1"/>
  <c r="I5" i="23"/>
  <c r="J11" i="23"/>
  <c r="K11" i="23" s="1"/>
  <c r="J44" i="23"/>
  <c r="H27" i="23"/>
  <c r="I27" i="23" s="1"/>
  <c r="H3" i="23"/>
  <c r="I3" i="23" s="1"/>
  <c r="H4" i="23"/>
  <c r="J4" i="23" s="1"/>
  <c r="K41" i="23"/>
  <c r="L41" i="23" s="1"/>
  <c r="H28" i="23"/>
  <c r="J28" i="23" s="1"/>
  <c r="H9" i="23"/>
  <c r="J20" i="23"/>
  <c r="K50" i="23"/>
  <c r="L50" i="23" s="1"/>
  <c r="K55" i="23"/>
  <c r="L55" i="23" s="1"/>
  <c r="H25" i="23"/>
  <c r="J25" i="23" s="1"/>
  <c r="K48" i="23"/>
  <c r="L48" i="23" s="1"/>
  <c r="I50" i="23"/>
  <c r="I55" i="23"/>
  <c r="H33" i="23"/>
  <c r="J33" i="23" s="1"/>
  <c r="I34" i="23"/>
  <c r="K34" i="23" s="1"/>
  <c r="I6" i="23"/>
  <c r="K6" i="23" s="1"/>
  <c r="H10" i="23"/>
  <c r="I10" i="23" s="1"/>
  <c r="J35" i="23"/>
  <c r="I33" i="23"/>
  <c r="I15" i="23"/>
  <c r="H17" i="23"/>
  <c r="J17" i="23" s="1"/>
  <c r="I31" i="23"/>
  <c r="K31" i="23" s="1"/>
  <c r="J31" i="23"/>
  <c r="K35" i="23"/>
  <c r="J5" i="23"/>
  <c r="K5" i="23" s="1"/>
  <c r="K36" i="23"/>
  <c r="L36" i="23" s="1"/>
  <c r="E3" i="30"/>
  <c r="D3" i="30"/>
  <c r="I29" i="23"/>
  <c r="J39" i="23"/>
  <c r="E11" i="30"/>
  <c r="D11" i="30"/>
  <c r="D14" i="30"/>
  <c r="I13" i="23"/>
  <c r="E14" i="30"/>
  <c r="K39" i="23"/>
  <c r="L39" i="23" s="1"/>
  <c r="I80" i="21"/>
  <c r="J124" i="21"/>
  <c r="I55" i="21"/>
  <c r="I75" i="21"/>
  <c r="J69" i="21"/>
  <c r="J80" i="21"/>
  <c r="H38" i="21"/>
  <c r="I38" i="21" s="1"/>
  <c r="K102" i="21"/>
  <c r="L102" i="21" s="1"/>
  <c r="K87" i="21"/>
  <c r="L87" i="21" s="1"/>
  <c r="I104" i="21"/>
  <c r="K104" i="21"/>
  <c r="L104" i="21" s="1"/>
  <c r="K95" i="21"/>
  <c r="L95" i="21" s="1"/>
  <c r="I124" i="21"/>
  <c r="I51" i="21"/>
  <c r="K115" i="21"/>
  <c r="L115" i="21" s="1"/>
  <c r="J144" i="21"/>
  <c r="H31" i="21"/>
  <c r="J55" i="21"/>
  <c r="K70" i="21"/>
  <c r="L70" i="21" s="1"/>
  <c r="I69" i="21"/>
  <c r="I94" i="21"/>
  <c r="H23" i="21"/>
  <c r="I23" i="21" s="1"/>
  <c r="I144" i="21"/>
  <c r="J94" i="21"/>
  <c r="J97" i="21"/>
  <c r="J127" i="21"/>
  <c r="K127" i="21"/>
  <c r="L127" i="21" s="1"/>
  <c r="J118" i="21"/>
  <c r="I134" i="21"/>
  <c r="I100" i="21"/>
  <c r="J112" i="21"/>
  <c r="J100" i="21"/>
  <c r="I109" i="21"/>
  <c r="J58" i="21"/>
  <c r="H40" i="21"/>
  <c r="J40" i="21" s="1"/>
  <c r="I83" i="21"/>
  <c r="J139" i="21"/>
  <c r="H21" i="21"/>
  <c r="J21" i="21" s="1"/>
  <c r="H37" i="21"/>
  <c r="I37" i="21" s="1"/>
  <c r="H42" i="21"/>
  <c r="K83" i="21"/>
  <c r="L83" i="21" s="1"/>
  <c r="J93" i="21"/>
  <c r="K61" i="21"/>
  <c r="L61" i="21" s="1"/>
  <c r="J136" i="21"/>
  <c r="K147" i="21"/>
  <c r="L147" i="21" s="1"/>
  <c r="J134" i="21"/>
  <c r="I118" i="21"/>
  <c r="J38" i="21"/>
  <c r="K38" i="21" s="1"/>
  <c r="I58" i="21"/>
  <c r="H11" i="21"/>
  <c r="I11" i="21" s="1"/>
  <c r="H49" i="21"/>
  <c r="J49" i="21" s="1"/>
  <c r="H43" i="21"/>
  <c r="J77" i="21"/>
  <c r="K116" i="21"/>
  <c r="L116" i="21" s="1"/>
  <c r="I61" i="21"/>
  <c r="I143" i="21"/>
  <c r="J133" i="21"/>
  <c r="J60" i="21"/>
  <c r="I82" i="21"/>
  <c r="J87" i="21"/>
  <c r="J146" i="21"/>
  <c r="J110" i="21"/>
  <c r="J82" i="21"/>
  <c r="I110" i="21"/>
  <c r="J57" i="21"/>
  <c r="I63" i="21"/>
  <c r="J103" i="21"/>
  <c r="J129" i="21"/>
  <c r="J151" i="21"/>
  <c r="J74" i="21"/>
  <c r="I68" i="21"/>
  <c r="I129" i="21"/>
  <c r="I88" i="21"/>
  <c r="H18" i="21"/>
  <c r="J18" i="21" s="1"/>
  <c r="K64" i="21"/>
  <c r="L64" i="21" s="1"/>
  <c r="J75" i="21"/>
  <c r="H44" i="21"/>
  <c r="J44" i="21" s="1"/>
  <c r="I122" i="21"/>
  <c r="J88" i="21"/>
  <c r="J143" i="21"/>
  <c r="I96" i="21"/>
  <c r="H7" i="21"/>
  <c r="I7" i="21" s="1"/>
  <c r="H3" i="21"/>
  <c r="I3" i="21" s="1"/>
  <c r="H46" i="21"/>
  <c r="J46" i="21" s="1"/>
  <c r="J51" i="21"/>
  <c r="J91" i="21"/>
  <c r="I105" i="21"/>
  <c r="I60" i="21"/>
  <c r="H5" i="21"/>
  <c r="I5" i="21" s="1"/>
  <c r="J122" i="21"/>
  <c r="I146" i="21"/>
  <c r="I71" i="21"/>
  <c r="J63" i="21"/>
  <c r="K105" i="21"/>
  <c r="L105" i="21" s="1"/>
  <c r="J113" i="21"/>
  <c r="J31" i="21"/>
  <c r="H36" i="21"/>
  <c r="J36" i="21" s="1"/>
  <c r="I57" i="21"/>
  <c r="K73" i="21"/>
  <c r="L73" i="21" s="1"/>
  <c r="I91" i="21"/>
  <c r="K121" i="21"/>
  <c r="L121" i="21" s="1"/>
  <c r="J70" i="21"/>
  <c r="I31" i="21"/>
  <c r="I79" i="21"/>
  <c r="I107" i="21"/>
  <c r="I131" i="21"/>
  <c r="I73" i="21"/>
  <c r="K107" i="21"/>
  <c r="L107" i="21" s="1"/>
  <c r="I113" i="21"/>
  <c r="J140" i="21"/>
  <c r="J114" i="21"/>
  <c r="I140" i="21"/>
  <c r="I43" i="21"/>
  <c r="I92" i="21"/>
  <c r="I64" i="21"/>
  <c r="I139" i="21"/>
  <c r="I114" i="21"/>
  <c r="J92" i="21"/>
  <c r="J81" i="21"/>
  <c r="J99" i="21"/>
  <c r="I103" i="21"/>
  <c r="I123" i="21"/>
  <c r="K101" i="21"/>
  <c r="L101" i="21" s="1"/>
  <c r="I121" i="21"/>
  <c r="I151" i="21"/>
  <c r="J67" i="21"/>
  <c r="J132" i="21"/>
  <c r="H26" i="21"/>
  <c r="I26" i="21" s="1"/>
  <c r="H39" i="21"/>
  <c r="J39" i="21" s="1"/>
  <c r="I99" i="21"/>
  <c r="I125" i="21"/>
  <c r="I132" i="21"/>
  <c r="I77" i="21"/>
  <c r="H14" i="21"/>
  <c r="J14" i="21" s="1"/>
  <c r="K125" i="21"/>
  <c r="L125" i="21" s="1"/>
  <c r="H10" i="21"/>
  <c r="J10" i="21" s="1"/>
  <c r="H8" i="21"/>
  <c r="J8" i="21" s="1"/>
  <c r="H22" i="21"/>
  <c r="I22" i="21" s="1"/>
  <c r="H34" i="21"/>
  <c r="I34" i="21" s="1"/>
  <c r="J43" i="21"/>
  <c r="K53" i="21"/>
  <c r="L53" i="21" s="1"/>
  <c r="I101" i="21"/>
  <c r="I53" i="21"/>
  <c r="H2" i="21"/>
  <c r="I2" i="21" s="1"/>
  <c r="H4" i="21"/>
  <c r="I4" i="21" s="1"/>
  <c r="J117" i="21"/>
  <c r="K119" i="21"/>
  <c r="L119" i="21" s="1"/>
  <c r="K65" i="21"/>
  <c r="L65" i="21" s="1"/>
  <c r="I84" i="21"/>
  <c r="K89" i="21"/>
  <c r="L89" i="21" s="1"/>
  <c r="J66" i="21"/>
  <c r="J76" i="21"/>
  <c r="J84" i="21"/>
  <c r="I66" i="21"/>
  <c r="H33" i="21"/>
  <c r="I33" i="21" s="1"/>
  <c r="K74" i="21"/>
  <c r="L74" i="21" s="1"/>
  <c r="I81" i="21"/>
  <c r="I93" i="21"/>
  <c r="I117" i="21"/>
  <c r="I119" i="21"/>
  <c r="K135" i="21"/>
  <c r="L135" i="21" s="1"/>
  <c r="J71" i="21"/>
  <c r="I76" i="21"/>
  <c r="J54" i="21"/>
  <c r="H9" i="21"/>
  <c r="I9" i="21" s="1"/>
  <c r="H25" i="21"/>
  <c r="J25" i="21" s="1"/>
  <c r="I67" i="21"/>
  <c r="H29" i="21"/>
  <c r="J29" i="21" s="1"/>
  <c r="J85" i="21"/>
  <c r="I65" i="21"/>
  <c r="H15" i="21"/>
  <c r="J15" i="21" s="1"/>
  <c r="H17" i="21"/>
  <c r="I17" i="21" s="1"/>
  <c r="H35" i="21"/>
  <c r="I35" i="21" s="1"/>
  <c r="I85" i="21"/>
  <c r="I97" i="21"/>
  <c r="J123" i="21"/>
  <c r="J111" i="21"/>
  <c r="J23" i="21"/>
  <c r="I54" i="21"/>
  <c r="J89" i="21"/>
  <c r="J95" i="21"/>
  <c r="J109" i="21"/>
  <c r="I111" i="21"/>
  <c r="I42" i="21"/>
  <c r="H32" i="21"/>
  <c r="I32" i="21" s="1"/>
  <c r="J42" i="21"/>
  <c r="H48" i="21"/>
  <c r="J48" i="21" s="1"/>
  <c r="H28" i="21"/>
  <c r="J28" i="21" s="1"/>
  <c r="H50" i="21"/>
  <c r="I50" i="21" s="1"/>
  <c r="K50" i="21" s="1"/>
  <c r="H41" i="21"/>
  <c r="J41" i="21" s="1"/>
  <c r="H47" i="21"/>
  <c r="I47" i="21" s="1"/>
  <c r="K47" i="21" s="1"/>
  <c r="H45" i="21"/>
  <c r="H30" i="21"/>
  <c r="J30" i="21" s="1"/>
  <c r="H27" i="21"/>
  <c r="H13" i="21"/>
  <c r="J13" i="21" s="1"/>
  <c r="H20" i="21"/>
  <c r="J20" i="21" s="1"/>
  <c r="H6" i="21"/>
  <c r="I6" i="21" s="1"/>
  <c r="H16" i="21"/>
  <c r="H19" i="21"/>
  <c r="H24" i="21"/>
  <c r="H12" i="21"/>
  <c r="J12" i="21" s="1"/>
  <c r="O16" i="30" l="1"/>
  <c r="I22" i="25"/>
  <c r="K22" i="25" s="1"/>
  <c r="I23" i="30" s="1"/>
  <c r="O23" i="30" s="1"/>
  <c r="I12" i="25"/>
  <c r="K12" i="25" s="1"/>
  <c r="I8" i="25"/>
  <c r="I11" i="25"/>
  <c r="K11" i="25" s="1"/>
  <c r="I13" i="30" s="1"/>
  <c r="O13" i="30" s="1"/>
  <c r="J7" i="25"/>
  <c r="K7" i="25" s="1"/>
  <c r="I7" i="30" s="1"/>
  <c r="O7" i="30" s="1"/>
  <c r="I2" i="25"/>
  <c r="K2" i="25" s="1"/>
  <c r="K8" i="25"/>
  <c r="I20" i="25"/>
  <c r="K20" i="25" s="1"/>
  <c r="I21" i="30" s="1"/>
  <c r="R21" i="30" s="1"/>
  <c r="O17" i="30"/>
  <c r="O40" i="30"/>
  <c r="Q40" i="30" s="1"/>
  <c r="R32" i="30"/>
  <c r="O32" i="30"/>
  <c r="M32" i="30"/>
  <c r="N32" i="30" s="1"/>
  <c r="Q46" i="30"/>
  <c r="P46" i="30"/>
  <c r="O33" i="30"/>
  <c r="R33" i="30"/>
  <c r="M33" i="30"/>
  <c r="N33" i="30" s="1"/>
  <c r="Q37" i="30"/>
  <c r="P37" i="30"/>
  <c r="O10" i="30"/>
  <c r="P39" i="30"/>
  <c r="Q39" i="30"/>
  <c r="P41" i="30"/>
  <c r="Q41" i="30"/>
  <c r="M24" i="30"/>
  <c r="O24" i="30"/>
  <c r="L32" i="30" a="1"/>
  <c r="L32" i="30" s="1"/>
  <c r="L33" i="30" a="1"/>
  <c r="L33" i="30" s="1"/>
  <c r="I7" i="23"/>
  <c r="J21" i="23"/>
  <c r="I8" i="23"/>
  <c r="I24" i="23"/>
  <c r="K24" i="23" s="1"/>
  <c r="J16" i="23"/>
  <c r="K20" i="23"/>
  <c r="K13" i="23"/>
  <c r="F21" i="30"/>
  <c r="K7" i="23"/>
  <c r="J18" i="23"/>
  <c r="K15" i="23"/>
  <c r="J2" i="23"/>
  <c r="K2" i="23" s="1"/>
  <c r="K29" i="23"/>
  <c r="J32" i="23"/>
  <c r="K32" i="23" s="1"/>
  <c r="F33" i="30"/>
  <c r="F24" i="30"/>
  <c r="F39" i="30"/>
  <c r="F46" i="30"/>
  <c r="F7" i="30"/>
  <c r="I8" i="21"/>
  <c r="J22" i="21"/>
  <c r="K22" i="21" s="1"/>
  <c r="F5" i="30"/>
  <c r="F4" i="30"/>
  <c r="F9" i="30"/>
  <c r="F25" i="30"/>
  <c r="F18" i="30"/>
  <c r="F8" i="30"/>
  <c r="J17" i="21"/>
  <c r="K17" i="21" s="1"/>
  <c r="K23" i="21"/>
  <c r="F2" i="30"/>
  <c r="F32" i="30"/>
  <c r="F41" i="30"/>
  <c r="F19" i="30"/>
  <c r="F15" i="30"/>
  <c r="J15" i="25"/>
  <c r="K15" i="25" s="1"/>
  <c r="K14" i="25"/>
  <c r="J19" i="25"/>
  <c r="K19" i="25" s="1"/>
  <c r="I17" i="25"/>
  <c r="K17" i="25" s="1"/>
  <c r="I20" i="30" s="1"/>
  <c r="O20" i="30" s="1"/>
  <c r="K18" i="25"/>
  <c r="I18" i="30" s="1"/>
  <c r="O18" i="30" s="1"/>
  <c r="I9" i="25"/>
  <c r="K9" i="25" s="1"/>
  <c r="J6" i="25"/>
  <c r="K6" i="25" s="1"/>
  <c r="J5" i="25"/>
  <c r="K5" i="25" s="1"/>
  <c r="I21" i="25"/>
  <c r="K21" i="25" s="1"/>
  <c r="I16" i="25"/>
  <c r="K16" i="25" s="1"/>
  <c r="I9" i="30" s="1"/>
  <c r="R9" i="30" s="1"/>
  <c r="I13" i="25"/>
  <c r="K13" i="25" s="1"/>
  <c r="J23" i="25"/>
  <c r="I19" i="30"/>
  <c r="O19" i="30" s="1"/>
  <c r="I12" i="30"/>
  <c r="O12" i="30" s="1"/>
  <c r="I38" i="30"/>
  <c r="O38" i="30" s="1"/>
  <c r="I3" i="25"/>
  <c r="K3" i="25" s="1"/>
  <c r="I2" i="30" s="1"/>
  <c r="M2" i="30" s="1"/>
  <c r="N2" i="30" s="1"/>
  <c r="J4" i="25"/>
  <c r="K4" i="25" s="1"/>
  <c r="I5" i="30" s="1"/>
  <c r="O5" i="30" s="1"/>
  <c r="K10" i="25"/>
  <c r="H3" i="30"/>
  <c r="K33" i="23"/>
  <c r="I25" i="23"/>
  <c r="K25" i="23" s="1"/>
  <c r="K8" i="23"/>
  <c r="I28" i="23"/>
  <c r="K28" i="23" s="1"/>
  <c r="I23" i="23"/>
  <c r="K23" i="23" s="1"/>
  <c r="J22" i="23"/>
  <c r="K22" i="23" s="1"/>
  <c r="J12" i="23"/>
  <c r="I12" i="23"/>
  <c r="F38" i="30"/>
  <c r="F13" i="30"/>
  <c r="I17" i="23"/>
  <c r="K17" i="23" s="1"/>
  <c r="L37" i="30" s="1" a="1"/>
  <c r="J14" i="23"/>
  <c r="K14" i="23" s="1"/>
  <c r="I30" i="23"/>
  <c r="K30" i="23" s="1"/>
  <c r="F20" i="30"/>
  <c r="J3" i="23"/>
  <c r="K3" i="23" s="1"/>
  <c r="I4" i="23"/>
  <c r="K4" i="23" s="1"/>
  <c r="J27" i="23"/>
  <c r="K27" i="23" s="1"/>
  <c r="I9" i="23"/>
  <c r="J9" i="23"/>
  <c r="K16" i="23"/>
  <c r="J10" i="23"/>
  <c r="K10" i="23" s="1"/>
  <c r="F16" i="30"/>
  <c r="F40" i="30"/>
  <c r="F11" i="30"/>
  <c r="F3" i="30"/>
  <c r="F10" i="30"/>
  <c r="F22" i="30"/>
  <c r="F14" i="30"/>
  <c r="I41" i="21"/>
  <c r="K41" i="21" s="1"/>
  <c r="J3" i="21"/>
  <c r="K3" i="21" s="1"/>
  <c r="J7" i="21"/>
  <c r="K7" i="21" s="1"/>
  <c r="F17" i="30"/>
  <c r="I46" i="21"/>
  <c r="K46" i="21" s="1"/>
  <c r="J11" i="21"/>
  <c r="K11" i="21" s="1"/>
  <c r="J32" i="21"/>
  <c r="K32" i="21" s="1"/>
  <c r="K31" i="21"/>
  <c r="I40" i="21"/>
  <c r="K40" i="21" s="1"/>
  <c r="I15" i="21"/>
  <c r="K15" i="21" s="1"/>
  <c r="J37" i="21"/>
  <c r="K37" i="21" s="1"/>
  <c r="I49" i="21"/>
  <c r="K49" i="21" s="1"/>
  <c r="I21" i="21"/>
  <c r="K21" i="21" s="1"/>
  <c r="J9" i="21"/>
  <c r="K9" i="21" s="1"/>
  <c r="I36" i="21"/>
  <c r="K36" i="21" s="1"/>
  <c r="J5" i="21"/>
  <c r="K5" i="21" s="1"/>
  <c r="I44" i="21"/>
  <c r="K44" i="21" s="1"/>
  <c r="I14" i="21"/>
  <c r="K14" i="21" s="1"/>
  <c r="J4" i="21"/>
  <c r="K4" i="21" s="1"/>
  <c r="I18" i="21"/>
  <c r="K18" i="21" s="1"/>
  <c r="J2" i="21"/>
  <c r="K2" i="21" s="1"/>
  <c r="I10" i="21"/>
  <c r="K10" i="21" s="1"/>
  <c r="I48" i="21"/>
  <c r="K48" i="21" s="1"/>
  <c r="K43" i="21"/>
  <c r="I25" i="21"/>
  <c r="K25" i="21" s="1"/>
  <c r="I39" i="21"/>
  <c r="K39" i="21" s="1"/>
  <c r="K42" i="21"/>
  <c r="J33" i="21"/>
  <c r="K33" i="21" s="1"/>
  <c r="J34" i="21"/>
  <c r="K34" i="21" s="1"/>
  <c r="J26" i="21"/>
  <c r="K26" i="21" s="1"/>
  <c r="J6" i="21"/>
  <c r="K6" i="21" s="1"/>
  <c r="I29" i="21"/>
  <c r="K29" i="21" s="1"/>
  <c r="J35" i="21"/>
  <c r="K35" i="21" s="1"/>
  <c r="I13" i="21"/>
  <c r="K13" i="21" s="1"/>
  <c r="K8" i="21"/>
  <c r="I12" i="21"/>
  <c r="K12" i="21" s="1"/>
  <c r="I45" i="21"/>
  <c r="K45" i="21" s="1"/>
  <c r="J45" i="21"/>
  <c r="I28" i="21"/>
  <c r="K28" i="21" s="1"/>
  <c r="I30" i="21"/>
  <c r="K30" i="21" s="1"/>
  <c r="J47" i="21"/>
  <c r="J50" i="21"/>
  <c r="G3" i="30"/>
  <c r="I24" i="21"/>
  <c r="J24" i="21"/>
  <c r="J19" i="21"/>
  <c r="I19" i="21"/>
  <c r="J16" i="21"/>
  <c r="I16" i="21"/>
  <c r="I27" i="21"/>
  <c r="J27" i="21"/>
  <c r="I20" i="21"/>
  <c r="K20" i="21" s="1"/>
  <c r="F12" i="30"/>
  <c r="L9" i="30" l="1" a="1"/>
  <c r="L21" i="30" a="1"/>
  <c r="L21" i="30" s="1"/>
  <c r="M23" i="30"/>
  <c r="O21" i="30"/>
  <c r="M21" i="30"/>
  <c r="N21" i="30" s="1"/>
  <c r="P40" i="30"/>
  <c r="O2" i="30"/>
  <c r="R2" i="30"/>
  <c r="O9" i="30"/>
  <c r="L9" i="30"/>
  <c r="M9" i="30"/>
  <c r="N9" i="30" s="1"/>
  <c r="I11" i="30"/>
  <c r="O11" i="30" s="1"/>
  <c r="I22" i="30"/>
  <c r="O22" i="30" s="1"/>
  <c r="I15" i="30"/>
  <c r="O15" i="30" s="1"/>
  <c r="I4" i="30"/>
  <c r="O4" i="30" s="1"/>
  <c r="P33" i="30"/>
  <c r="Q33" i="30"/>
  <c r="P38" i="30"/>
  <c r="Q38" i="30"/>
  <c r="Q32" i="30"/>
  <c r="P32" i="30"/>
  <c r="M37" i="30"/>
  <c r="R37" i="30"/>
  <c r="L37" i="30"/>
  <c r="L8" i="30" a="1"/>
  <c r="R12" i="30"/>
  <c r="L25" i="30" a="1"/>
  <c r="K27" i="21"/>
  <c r="L46" i="30" a="1"/>
  <c r="L39" i="30" a="1"/>
  <c r="K24" i="21"/>
  <c r="R10" i="30" s="1"/>
  <c r="L4" i="30" a="1"/>
  <c r="L13" i="30" a="1"/>
  <c r="L15" i="30" a="1"/>
  <c r="L3" i="30" a="1"/>
  <c r="L3" i="30" s="1"/>
  <c r="L4" i="25"/>
  <c r="L11" i="25"/>
  <c r="L12" i="25"/>
  <c r="L10" i="25"/>
  <c r="L22" i="25"/>
  <c r="L2" i="25"/>
  <c r="L17" i="25"/>
  <c r="L21" i="25"/>
  <c r="L6" i="25"/>
  <c r="L3" i="25"/>
  <c r="L14" i="25"/>
  <c r="L19" i="25"/>
  <c r="L23" i="25"/>
  <c r="L20" i="25"/>
  <c r="L9" i="25"/>
  <c r="L16" i="25"/>
  <c r="L15" i="25"/>
  <c r="I14" i="30"/>
  <c r="O14" i="30" s="1"/>
  <c r="L5" i="25"/>
  <c r="L8" i="25"/>
  <c r="L13" i="25"/>
  <c r="L7" i="25"/>
  <c r="L18" i="25"/>
  <c r="K9" i="23"/>
  <c r="L40" i="30" s="1" a="1"/>
  <c r="K12" i="23"/>
  <c r="L35" i="23"/>
  <c r="M3" i="30"/>
  <c r="K16" i="21"/>
  <c r="M16" i="30" s="1"/>
  <c r="K19" i="21"/>
  <c r="O3" i="30"/>
  <c r="R3" i="30"/>
  <c r="L17" i="30" a="1"/>
  <c r="L30" i="21"/>
  <c r="Q6" i="30" l="1"/>
  <c r="Q4" i="30"/>
  <c r="Q21" i="30"/>
  <c r="M15" i="30"/>
  <c r="Q2" i="30"/>
  <c r="Q25" i="30"/>
  <c r="Q22" i="30"/>
  <c r="M22" i="30"/>
  <c r="N22" i="30" s="1"/>
  <c r="R15" i="30"/>
  <c r="L15" i="30"/>
  <c r="Q10" i="30"/>
  <c r="Q23" i="30"/>
  <c r="Q24" i="30"/>
  <c r="Q9" i="30"/>
  <c r="Q20" i="30"/>
  <c r="L38" i="30" a="1"/>
  <c r="L38" i="30" s="1"/>
  <c r="L22" i="30" a="1"/>
  <c r="L22" i="30" s="1"/>
  <c r="L14" i="30" a="1"/>
  <c r="L14" i="30" s="1"/>
  <c r="L19" i="30" a="1"/>
  <c r="L19" i="30" s="1"/>
  <c r="L18" i="30" a="1"/>
  <c r="L18" i="30" s="1"/>
  <c r="L12" i="30" a="1"/>
  <c r="L12" i="30" s="1"/>
  <c r="L10" i="30" a="1"/>
  <c r="L10" i="30" s="1"/>
  <c r="L16" i="30" a="1"/>
  <c r="L16" i="30" s="1"/>
  <c r="L23" i="30" a="1"/>
  <c r="L23" i="30" s="1"/>
  <c r="L2" i="30" a="1"/>
  <c r="L2" i="30" s="1"/>
  <c r="L24" i="30" a="1"/>
  <c r="L24" i="30" s="1"/>
  <c r="M7" i="30"/>
  <c r="L7" i="30" a="1"/>
  <c r="L7" i="30" s="1"/>
  <c r="L41" i="30" a="1"/>
  <c r="L41" i="30" s="1"/>
  <c r="M12" i="30"/>
  <c r="L19" i="23"/>
  <c r="L27" i="23"/>
  <c r="L24" i="23"/>
  <c r="R22" i="30"/>
  <c r="L29" i="23"/>
  <c r="R20" i="30"/>
  <c r="L25" i="30"/>
  <c r="M25" i="30"/>
  <c r="N25" i="30" s="1"/>
  <c r="R25" i="30"/>
  <c r="M8" i="30"/>
  <c r="N8" i="30" s="1"/>
  <c r="R8" i="30"/>
  <c r="O8" i="30"/>
  <c r="P9" i="30" s="1"/>
  <c r="L8" i="30"/>
  <c r="R41" i="30"/>
  <c r="M41" i="30"/>
  <c r="N41" i="30" s="1"/>
  <c r="R24" i="30"/>
  <c r="R7" i="30"/>
  <c r="R18" i="30"/>
  <c r="M18" i="30"/>
  <c r="M19" i="30"/>
  <c r="R19" i="30"/>
  <c r="R23" i="30"/>
  <c r="L11" i="30" a="1"/>
  <c r="L4" i="30"/>
  <c r="R4" i="30"/>
  <c r="M4" i="30"/>
  <c r="L22" i="21"/>
  <c r="M13" i="30"/>
  <c r="M10" i="30"/>
  <c r="R13" i="30"/>
  <c r="M39" i="30"/>
  <c r="N39" i="30" s="1"/>
  <c r="R39" i="30"/>
  <c r="L39" i="30"/>
  <c r="R16" i="30"/>
  <c r="L13" i="30"/>
  <c r="M46" i="30"/>
  <c r="R46" i="30"/>
  <c r="L46" i="30"/>
  <c r="M14" i="30"/>
  <c r="R14" i="30"/>
  <c r="L32" i="23"/>
  <c r="L4" i="23"/>
  <c r="L8" i="23"/>
  <c r="L21" i="23"/>
  <c r="L16" i="23"/>
  <c r="L10" i="23"/>
  <c r="L31" i="23"/>
  <c r="L14" i="23"/>
  <c r="L11" i="23"/>
  <c r="L3" i="23"/>
  <c r="L20" i="23"/>
  <c r="L15" i="23"/>
  <c r="L5" i="23"/>
  <c r="L28" i="23"/>
  <c r="L34" i="23"/>
  <c r="L40" i="30"/>
  <c r="R40" i="30"/>
  <c r="M40" i="30"/>
  <c r="L33" i="23"/>
  <c r="L30" i="23"/>
  <c r="L2" i="23"/>
  <c r="L18" i="23"/>
  <c r="L22" i="23"/>
  <c r="L7" i="23"/>
  <c r="L13" i="23"/>
  <c r="L6" i="23"/>
  <c r="L9" i="23"/>
  <c r="L26" i="23"/>
  <c r="L12" i="23"/>
  <c r="L17" i="23"/>
  <c r="L25" i="23"/>
  <c r="L23" i="23"/>
  <c r="M38" i="30"/>
  <c r="R38" i="30"/>
  <c r="L23" i="21"/>
  <c r="L45" i="21"/>
  <c r="L41" i="21"/>
  <c r="L5" i="21"/>
  <c r="L14" i="21"/>
  <c r="L38" i="21"/>
  <c r="L16" i="21"/>
  <c r="L11" i="21"/>
  <c r="L31" i="21"/>
  <c r="L40" i="21"/>
  <c r="L26" i="21"/>
  <c r="L24" i="21"/>
  <c r="L2" i="21"/>
  <c r="L34" i="21"/>
  <c r="L43" i="21"/>
  <c r="L3" i="21"/>
  <c r="L46" i="21"/>
  <c r="L7" i="21"/>
  <c r="L44" i="21"/>
  <c r="L12" i="21"/>
  <c r="L32" i="21"/>
  <c r="L28" i="21"/>
  <c r="L27" i="21"/>
  <c r="L6" i="21"/>
  <c r="L50" i="21"/>
  <c r="L33" i="21"/>
  <c r="L29" i="21"/>
  <c r="L36" i="21"/>
  <c r="L19" i="21"/>
  <c r="L8" i="21"/>
  <c r="L37" i="21"/>
  <c r="L47" i="21"/>
  <c r="L42" i="21"/>
  <c r="L49" i="21"/>
  <c r="L20" i="21"/>
  <c r="L39" i="21"/>
  <c r="L17" i="21"/>
  <c r="L18" i="21"/>
  <c r="L48" i="21"/>
  <c r="L35" i="21"/>
  <c r="L9" i="21"/>
  <c r="L13" i="21"/>
  <c r="L15" i="21"/>
  <c r="L4" i="21"/>
  <c r="L25" i="21"/>
  <c r="L21" i="21"/>
  <c r="L10" i="21"/>
  <c r="L17" i="30"/>
  <c r="M17" i="30"/>
  <c r="N17" i="30" s="1"/>
  <c r="R17" i="30"/>
  <c r="T6" i="30" l="1"/>
  <c r="T35" i="30"/>
  <c r="P6" i="30"/>
  <c r="P18" i="30"/>
  <c r="Q18" i="30"/>
  <c r="P22" i="30"/>
  <c r="P2" i="30"/>
  <c r="P21" i="30"/>
  <c r="T27" i="30"/>
  <c r="T34" i="30"/>
  <c r="T21" i="30"/>
  <c r="T2" i="30"/>
  <c r="T32" i="30"/>
  <c r="T33" i="30"/>
  <c r="T9" i="30"/>
  <c r="Q7" i="30"/>
  <c r="P10" i="30"/>
  <c r="Q15" i="30"/>
  <c r="P24" i="30"/>
  <c r="Q14" i="30"/>
  <c r="Q13" i="30"/>
  <c r="P25" i="30"/>
  <c r="P17" i="30"/>
  <c r="Q17" i="30"/>
  <c r="Q5" i="30"/>
  <c r="P11" i="30"/>
  <c r="P15" i="30"/>
  <c r="P7" i="30"/>
  <c r="Q11" i="30"/>
  <c r="P13" i="30"/>
  <c r="P20" i="30"/>
  <c r="P19" i="30"/>
  <c r="Q12" i="30"/>
  <c r="P23" i="30"/>
  <c r="P12" i="30"/>
  <c r="P4" i="30"/>
  <c r="Q19" i="30"/>
  <c r="P14" i="30"/>
  <c r="P16" i="30"/>
  <c r="P5" i="30"/>
  <c r="Q16" i="30"/>
  <c r="L5" i="30" a="1"/>
  <c r="L5" i="30" s="1"/>
  <c r="L20" i="30" a="1"/>
  <c r="L20" i="30" s="1"/>
  <c r="M20" i="30"/>
  <c r="M5" i="30"/>
  <c r="R5" i="30"/>
  <c r="R11" i="30"/>
  <c r="T46" i="30" s="1"/>
  <c r="L11" i="30"/>
  <c r="M11" i="30"/>
  <c r="T25" i="30"/>
  <c r="T10" i="30"/>
  <c r="N14" i="30"/>
  <c r="S36" i="30" l="1"/>
  <c r="S42" i="30"/>
  <c r="T36" i="30"/>
  <c r="T43" i="30"/>
  <c r="T42" i="30"/>
  <c r="S43" i="30"/>
  <c r="S29" i="30"/>
  <c r="S26" i="30"/>
  <c r="S35" i="30"/>
  <c r="T29" i="30"/>
  <c r="T26" i="30"/>
  <c r="S6" i="30"/>
  <c r="T44" i="30"/>
  <c r="N12" i="30"/>
  <c r="N7" i="30"/>
  <c r="N5" i="30"/>
  <c r="N24" i="30"/>
  <c r="N23" i="30"/>
  <c r="N4" i="30"/>
  <c r="T31" i="30"/>
  <c r="S34" i="30"/>
  <c r="S27" i="30"/>
  <c r="S45" i="30"/>
  <c r="S30" i="30"/>
  <c r="T45" i="30"/>
  <c r="T28" i="30"/>
  <c r="S47" i="30"/>
  <c r="S21" i="30"/>
  <c r="S9" i="30"/>
  <c r="S2" i="30"/>
  <c r="S48" i="30"/>
  <c r="T38" i="30"/>
  <c r="S28" i="30"/>
  <c r="T13" i="30"/>
  <c r="T15" i="30"/>
  <c r="S33" i="30"/>
  <c r="S44" i="30"/>
  <c r="T48" i="30"/>
  <c r="S32" i="30"/>
  <c r="S31" i="30"/>
  <c r="T47" i="30"/>
  <c r="T30" i="30"/>
  <c r="T37" i="30"/>
  <c r="Q8" i="30"/>
  <c r="T14" i="30"/>
  <c r="T8" i="30"/>
  <c r="T12" i="30"/>
  <c r="T19" i="30"/>
  <c r="T3" i="30"/>
  <c r="N19" i="30"/>
  <c r="T40" i="30"/>
  <c r="S10" i="30"/>
  <c r="S20" i="30"/>
  <c r="S17" i="30"/>
  <c r="S16" i="30"/>
  <c r="T7" i="30"/>
  <c r="S15" i="30"/>
  <c r="S40" i="30"/>
  <c r="T24" i="30"/>
  <c r="S39" i="30"/>
  <c r="T17" i="30"/>
  <c r="S3" i="30"/>
  <c r="T20" i="30"/>
  <c r="S19" i="30"/>
  <c r="T22" i="30"/>
  <c r="S22" i="30"/>
  <c r="S12" i="30"/>
  <c r="S13" i="30"/>
  <c r="S11" i="30"/>
  <c r="S38" i="30"/>
  <c r="S14" i="30"/>
  <c r="T11" i="30"/>
  <c r="S37" i="30"/>
  <c r="S18" i="30"/>
  <c r="S41" i="30"/>
  <c r="S25" i="30"/>
  <c r="P8" i="30"/>
  <c r="S46" i="30"/>
  <c r="N18" i="30"/>
  <c r="S24" i="30"/>
  <c r="T41" i="30"/>
  <c r="T4" i="30"/>
  <c r="T5" i="30"/>
  <c r="S23" i="30"/>
  <c r="T23" i="30"/>
  <c r="S8" i="30"/>
  <c r="T39" i="30"/>
  <c r="N46" i="30"/>
  <c r="S5" i="30"/>
  <c r="S7" i="30"/>
  <c r="T16" i="30"/>
  <c r="T18" i="30"/>
  <c r="N37" i="30"/>
  <c r="S4" i="30"/>
  <c r="N40" i="30"/>
  <c r="N3" i="30"/>
  <c r="Q3" i="30"/>
  <c r="P3" i="30"/>
  <c r="N11" i="30"/>
  <c r="N10" i="30"/>
  <c r="N13" i="30"/>
  <c r="N16" i="30"/>
  <c r="N15" i="30"/>
  <c r="N20" i="30"/>
  <c r="N38" i="30"/>
</calcChain>
</file>

<file path=xl/sharedStrings.xml><?xml version="1.0" encoding="utf-8"?>
<sst xmlns="http://schemas.openxmlformats.org/spreadsheetml/2006/main" count="1614" uniqueCount="691">
  <si>
    <t>Pos</t>
  </si>
  <si>
    <t>Bib</t>
  </si>
  <si>
    <t>Last Name</t>
  </si>
  <si>
    <t>First Name</t>
  </si>
  <si>
    <t>Team</t>
  </si>
  <si>
    <t>StateProv</t>
  </si>
  <si>
    <t>SA</t>
  </si>
  <si>
    <t>Category</t>
  </si>
  <si>
    <t>Age</t>
  </si>
  <si>
    <t>Gender</t>
  </si>
  <si>
    <t>Women</t>
  </si>
  <si>
    <t>License</t>
  </si>
  <si>
    <t>Clock</t>
  </si>
  <si>
    <t>Start</t>
  </si>
  <si>
    <t>Finish</t>
  </si>
  <si>
    <t>Time</t>
  </si>
  <si>
    <t>km/h</t>
  </si>
  <si>
    <t>Lap 1</t>
  </si>
  <si>
    <t>BOYLAN</t>
  </si>
  <si>
    <t>162389</t>
  </si>
  <si>
    <t>HENRIKS</t>
  </si>
  <si>
    <t>229732</t>
  </si>
  <si>
    <t>Men</t>
  </si>
  <si>
    <t>17:30</t>
  </si>
  <si>
    <t>20:30</t>
  </si>
  <si>
    <t>17:00</t>
  </si>
  <si>
    <t>WEBB</t>
  </si>
  <si>
    <t>Darren</t>
  </si>
  <si>
    <t>204139</t>
  </si>
  <si>
    <t>SEARLE</t>
  </si>
  <si>
    <t>172575</t>
  </si>
  <si>
    <t>20:00</t>
  </si>
  <si>
    <t>18:00</t>
  </si>
  <si>
    <t>22:00</t>
  </si>
  <si>
    <t>14:00</t>
  </si>
  <si>
    <t>13:30</t>
  </si>
  <si>
    <t>15:00</t>
  </si>
  <si>
    <t>DOLMAN</t>
  </si>
  <si>
    <t>226488</t>
  </si>
  <si>
    <t xml:space="preserve">Combined </t>
  </si>
  <si>
    <t>17.3km Male</t>
  </si>
  <si>
    <t>17.3km Female</t>
  </si>
  <si>
    <t>Overall Postion</t>
  </si>
  <si>
    <t>Rider</t>
  </si>
  <si>
    <t>Grade</t>
  </si>
  <si>
    <t>Time Standard</t>
  </si>
  <si>
    <t>Over</t>
  </si>
  <si>
    <t>Under</t>
  </si>
  <si>
    <t>%Over Under</t>
  </si>
  <si>
    <t>Placing</t>
  </si>
  <si>
    <t>no time</t>
  </si>
  <si>
    <t>Linear</t>
  </si>
  <si>
    <t>NatCode</t>
  </si>
  <si>
    <t>Gap</t>
  </si>
  <si>
    <t>AUS</t>
  </si>
  <si>
    <t>BIRKS</t>
  </si>
  <si>
    <t>KERNICH</t>
  </si>
  <si>
    <t>118441</t>
  </si>
  <si>
    <t>PURCZEL</t>
  </si>
  <si>
    <t>Surname</t>
  </si>
  <si>
    <t>Number of races completed</t>
  </si>
  <si>
    <t>MILLER</t>
  </si>
  <si>
    <t>118439</t>
  </si>
  <si>
    <t>247100</t>
  </si>
  <si>
    <t>18.8 km Male</t>
  </si>
  <si>
    <t>18.8 km  Female</t>
  </si>
  <si>
    <t>Lap 2</t>
  </si>
  <si>
    <t>Lap 3</t>
  </si>
  <si>
    <t>Lap 4</t>
  </si>
  <si>
    <t>RICHES</t>
  </si>
  <si>
    <t>194853</t>
  </si>
  <si>
    <t>Rank (Best 2)</t>
  </si>
  <si>
    <t>Race 1  (%over under)</t>
  </si>
  <si>
    <t>Race 4  (%over under)</t>
  </si>
  <si>
    <t>Race 5  (%over under)</t>
  </si>
  <si>
    <t>Senior_W</t>
  </si>
  <si>
    <t>GEMMA</t>
  </si>
  <si>
    <t>BRONWYN</t>
  </si>
  <si>
    <t>VICKI-LYNNE</t>
  </si>
  <si>
    <t>MARGARET</t>
  </si>
  <si>
    <t>NADIA</t>
  </si>
  <si>
    <t>VIRGINIA</t>
  </si>
  <si>
    <t>BODE</t>
  </si>
  <si>
    <t>JANE</t>
  </si>
  <si>
    <t>247788</t>
  </si>
  <si>
    <t>CHRIS</t>
  </si>
  <si>
    <t>Senior_M</t>
  </si>
  <si>
    <t>DARREN</t>
  </si>
  <si>
    <t>DAVID</t>
  </si>
  <si>
    <t>MICHAEL</t>
  </si>
  <si>
    <t>CARL</t>
  </si>
  <si>
    <t>PHILIP</t>
  </si>
  <si>
    <t>Postion (Gender)</t>
  </si>
  <si>
    <t>Central Districts CC</t>
  </si>
  <si>
    <t>COCHINOS</t>
  </si>
  <si>
    <t>DEVERELL</t>
  </si>
  <si>
    <t>8:00</t>
  </si>
  <si>
    <t>9:00</t>
  </si>
  <si>
    <t>CHABREL</t>
  </si>
  <si>
    <t>NICHOLAS</t>
  </si>
  <si>
    <t>206894</t>
  </si>
  <si>
    <t>FRANSON</t>
  </si>
  <si>
    <t>431305</t>
  </si>
  <si>
    <t>MITCHELL</t>
  </si>
  <si>
    <t>CATHERINE</t>
  </si>
  <si>
    <t>LAWRIE</t>
  </si>
  <si>
    <t>EDWARD</t>
  </si>
  <si>
    <t>14:30</t>
  </si>
  <si>
    <t>21:00</t>
  </si>
  <si>
    <t>SEEMAN</t>
  </si>
  <si>
    <t>JILL</t>
  </si>
  <si>
    <t>21:30</t>
  </si>
  <si>
    <t>AIRD</t>
  </si>
  <si>
    <t>163163</t>
  </si>
  <si>
    <t>KERIN</t>
  </si>
  <si>
    <t>ADAM</t>
  </si>
  <si>
    <t>CALE</t>
  </si>
  <si>
    <t>AIDEN</t>
  </si>
  <si>
    <t>ROUTLEDGE</t>
  </si>
  <si>
    <t>IAN</t>
  </si>
  <si>
    <t>KYLE</t>
  </si>
  <si>
    <t>4'31"</t>
  </si>
  <si>
    <t>MITSIGEORGIS</t>
  </si>
  <si>
    <t>NICOLE</t>
  </si>
  <si>
    <t>South Coast CC</t>
  </si>
  <si>
    <t>19:00</t>
  </si>
  <si>
    <t>13:00</t>
  </si>
  <si>
    <t>12:00</t>
  </si>
  <si>
    <t>11:00</t>
  </si>
  <si>
    <t>KENT</t>
  </si>
  <si>
    <t>ALISON</t>
  </si>
  <si>
    <t>232021</t>
  </si>
  <si>
    <t>8:30</t>
  </si>
  <si>
    <t>HOLMES</t>
  </si>
  <si>
    <t>WIL</t>
  </si>
  <si>
    <t>JM17</t>
  </si>
  <si>
    <t>TUCKER</t>
  </si>
  <si>
    <t>KALAN</t>
  </si>
  <si>
    <t>10:00</t>
  </si>
  <si>
    <t>HARPER</t>
  </si>
  <si>
    <t>FIELKE</t>
  </si>
  <si>
    <t>JAI</t>
  </si>
  <si>
    <t>DANIEL</t>
  </si>
  <si>
    <t>FRANKS</t>
  </si>
  <si>
    <t>MAT</t>
  </si>
  <si>
    <t>18:30</t>
  </si>
  <si>
    <t>ROBERTS</t>
  </si>
  <si>
    <t>COREY</t>
  </si>
  <si>
    <t>24:44</t>
  </si>
  <si>
    <t>HESELTINE</t>
  </si>
  <si>
    <t>STUART</t>
  </si>
  <si>
    <t>235708</t>
  </si>
  <si>
    <t>16:00</t>
  </si>
  <si>
    <t>BARNES</t>
  </si>
  <si>
    <t>DEREK</t>
  </si>
  <si>
    <t>209479</t>
  </si>
  <si>
    <t>15:30</t>
  </si>
  <si>
    <t>19:30</t>
  </si>
  <si>
    <t>41:56</t>
  </si>
  <si>
    <t>12:30</t>
  </si>
  <si>
    <t>10:30</t>
  </si>
  <si>
    <t>11:30</t>
  </si>
  <si>
    <t>NORDMEYER</t>
  </si>
  <si>
    <t>SUMMER</t>
  </si>
  <si>
    <t>Adelaide Hills Cycling Club</t>
  </si>
  <si>
    <t>BATCHELOR</t>
  </si>
  <si>
    <t>Jodie</t>
  </si>
  <si>
    <t>141629</t>
  </si>
  <si>
    <t>4'55"</t>
  </si>
  <si>
    <t>7:00</t>
  </si>
  <si>
    <t>MATHWIN</t>
  </si>
  <si>
    <t>WILLIAM</t>
  </si>
  <si>
    <t>ANDERSON</t>
  </si>
  <si>
    <t>27:18</t>
  </si>
  <si>
    <t>6:30</t>
  </si>
  <si>
    <t>6:00</t>
  </si>
  <si>
    <t>age</t>
  </si>
  <si>
    <t>category men</t>
  </si>
  <si>
    <t>category women</t>
  </si>
  <si>
    <t>JMEN</t>
  </si>
  <si>
    <t>JWOMEN</t>
  </si>
  <si>
    <t>U23M</t>
  </si>
  <si>
    <t>U23W</t>
  </si>
  <si>
    <t>ELITEM</t>
  </si>
  <si>
    <t>ELITEW</t>
  </si>
  <si>
    <t>MMAS1</t>
  </si>
  <si>
    <t>WMAS1</t>
  </si>
  <si>
    <t>MMAS2</t>
  </si>
  <si>
    <t>WMAS2</t>
  </si>
  <si>
    <t>MMAS3</t>
  </si>
  <si>
    <t>WMAS3</t>
  </si>
  <si>
    <t>MMAS4</t>
  </si>
  <si>
    <t>WMAS4</t>
  </si>
  <si>
    <t>MMAS5</t>
  </si>
  <si>
    <t>WMAS5</t>
  </si>
  <si>
    <t>MMAS6</t>
  </si>
  <si>
    <t>WMAS6</t>
  </si>
  <si>
    <t>MMAS7</t>
  </si>
  <si>
    <t>WMAS7</t>
  </si>
  <si>
    <t>MMAS8</t>
  </si>
  <si>
    <t>WMAS8</t>
  </si>
  <si>
    <t>MMAS9</t>
  </si>
  <si>
    <t>WMAS9</t>
  </si>
  <si>
    <t>MMAS10+</t>
  </si>
  <si>
    <t>WMAS10+</t>
  </si>
  <si>
    <t>Rank (Best 2) By Gender</t>
  </si>
  <si>
    <t>no of rounds 
(of 4)</t>
  </si>
  <si>
    <r>
      <t xml:space="preserve">Rank (Best 3)
</t>
    </r>
    <r>
      <rPr>
        <b/>
        <i/>
        <sz val="8"/>
        <rFont val="Times New Roman"/>
        <family val="1"/>
      </rPr>
      <t>(for information)</t>
    </r>
  </si>
  <si>
    <r>
      <t xml:space="preserve">Best 1
</t>
    </r>
    <r>
      <rPr>
        <b/>
        <i/>
        <sz val="8"/>
        <rFont val="Times New Roman"/>
        <family val="1"/>
      </rPr>
      <t>(for information)</t>
    </r>
  </si>
  <si>
    <t>Race 2  
(%over under)</t>
  </si>
  <si>
    <t>Race 3  
(%over under)</t>
  </si>
  <si>
    <t>average (best 2)</t>
  </si>
  <si>
    <r>
      <t xml:space="preserve">average 
(best  3)
</t>
    </r>
    <r>
      <rPr>
        <b/>
        <i/>
        <sz val="8"/>
        <rFont val="Times New Roman"/>
        <family val="1"/>
      </rPr>
      <t>(for information)</t>
    </r>
  </si>
  <si>
    <r>
      <t xml:space="preserve">Rank (best 1) by gender
</t>
    </r>
    <r>
      <rPr>
        <b/>
        <i/>
        <sz val="8"/>
        <rFont val="Times New Roman"/>
        <family val="1"/>
      </rPr>
      <t>(for information)</t>
    </r>
  </si>
  <si>
    <r>
      <t xml:space="preserve">Rank 
(best 1)
</t>
    </r>
    <r>
      <rPr>
        <b/>
        <i/>
        <sz val="8"/>
        <rFont val="Times New Roman"/>
        <family val="1"/>
      </rPr>
      <t>(for information)</t>
    </r>
  </si>
  <si>
    <t>Name</t>
  </si>
  <si>
    <t>Port Adelaide Cycling Club</t>
  </si>
  <si>
    <t>PATE</t>
  </si>
  <si>
    <t>AMBER</t>
  </si>
  <si>
    <t>COWAN</t>
  </si>
  <si>
    <t>CELIA</t>
  </si>
  <si>
    <t>3'28"</t>
  </si>
  <si>
    <t>JODIE</t>
  </si>
  <si>
    <t>FEAR</t>
  </si>
  <si>
    <t>GLENN</t>
  </si>
  <si>
    <t>3'13"</t>
  </si>
  <si>
    <t>5:30</t>
  </si>
  <si>
    <t>BLEDDYN</t>
  </si>
  <si>
    <t>OLIVER</t>
  </si>
  <si>
    <t>SQUILLARI</t>
  </si>
  <si>
    <t>MARRIAGE</t>
  </si>
  <si>
    <t>ZAC</t>
  </si>
  <si>
    <t>ANGUS</t>
  </si>
  <si>
    <t>ZIMMERMANN</t>
  </si>
  <si>
    <t>LEO</t>
  </si>
  <si>
    <t>23:22</t>
  </si>
  <si>
    <t>44.87</t>
  </si>
  <si>
    <t>LEWIS</t>
  </si>
  <si>
    <t>BENJAMIN</t>
  </si>
  <si>
    <t>AusCycling</t>
  </si>
  <si>
    <t>7:50:03</t>
  </si>
  <si>
    <t>3'15"</t>
  </si>
  <si>
    <t>SIMONS</t>
  </si>
  <si>
    <t>JOSH</t>
  </si>
  <si>
    <t>7:47:33</t>
  </si>
  <si>
    <t>MUSPRATT</t>
  </si>
  <si>
    <t>7:40:03</t>
  </si>
  <si>
    <t>34.43</t>
  </si>
  <si>
    <t>HINDMARSH</t>
  </si>
  <si>
    <t>JOHN</t>
  </si>
  <si>
    <t>7:44:03</t>
  </si>
  <si>
    <t>WOLFAARDT</t>
  </si>
  <si>
    <t>WAYNE</t>
  </si>
  <si>
    <t>7:45:33</t>
  </si>
  <si>
    <t>47:48</t>
  </si>
  <si>
    <t>31.48</t>
  </si>
  <si>
    <t>HILLMAN</t>
  </si>
  <si>
    <t>SHAUN</t>
  </si>
  <si>
    <t>7:48:33</t>
  </si>
  <si>
    <t>7:49:33</t>
  </si>
  <si>
    <t>ALLI</t>
  </si>
  <si>
    <t>NICHOLSON</t>
  </si>
  <si>
    <t>KATELYN</t>
  </si>
  <si>
    <t>500065</t>
  </si>
  <si>
    <t>7:52:03</t>
  </si>
  <si>
    <t>7:51:03</t>
  </si>
  <si>
    <t>7:49:03</t>
  </si>
  <si>
    <t>MARKER</t>
  </si>
  <si>
    <t>MEG</t>
  </si>
  <si>
    <t>7:44:33</t>
  </si>
  <si>
    <t>7:51:33</t>
  </si>
  <si>
    <t>BEARE</t>
  </si>
  <si>
    <t>GOUD</t>
  </si>
  <si>
    <t>RACHEL</t>
  </si>
  <si>
    <t>7:42:33</t>
  </si>
  <si>
    <t>7:42:03</t>
  </si>
  <si>
    <t>7:45:03</t>
  </si>
  <si>
    <t>7:40:33</t>
  </si>
  <si>
    <t>SUSAN</t>
  </si>
  <si>
    <t>7:38:03</t>
  </si>
  <si>
    <t>40:47</t>
  </si>
  <si>
    <t>7:39:03</t>
  </si>
  <si>
    <t>KULATHUNGA</t>
  </si>
  <si>
    <t>BINUK</t>
  </si>
  <si>
    <t>7:43:03</t>
  </si>
  <si>
    <t>7:46:03</t>
  </si>
  <si>
    <t>Norwood Cycling Club</t>
  </si>
  <si>
    <t>FEELY</t>
  </si>
  <si>
    <t>CRAIG</t>
  </si>
  <si>
    <t>114677</t>
  </si>
  <si>
    <t>ROLTON</t>
  </si>
  <si>
    <t>Todd</t>
  </si>
  <si>
    <t>STEPHENS</t>
  </si>
  <si>
    <t>JONATHAN</t>
  </si>
  <si>
    <t>4'20"</t>
  </si>
  <si>
    <t>41.42</t>
  </si>
  <si>
    <t>CUNNIFF</t>
  </si>
  <si>
    <t>ANDREW</t>
  </si>
  <si>
    <t>448594</t>
  </si>
  <si>
    <t>40.99</t>
  </si>
  <si>
    <t>GRANT</t>
  </si>
  <si>
    <t>BARNABY</t>
  </si>
  <si>
    <t>EASTAFF</t>
  </si>
  <si>
    <t>6'21"</t>
  </si>
  <si>
    <t>TREGENZA</t>
  </si>
  <si>
    <t>7'19"</t>
  </si>
  <si>
    <t>JOHNSON</t>
  </si>
  <si>
    <t>TRACY</t>
  </si>
  <si>
    <t>SHAW</t>
  </si>
  <si>
    <t>JANITA</t>
  </si>
  <si>
    <t>1'11"</t>
  </si>
  <si>
    <t>EASTON</t>
  </si>
  <si>
    <t>Marianne</t>
  </si>
  <si>
    <t>CRESP</t>
  </si>
  <si>
    <t>Jennifer</t>
  </si>
  <si>
    <t>DILLON</t>
  </si>
  <si>
    <t>SAUNDERS</t>
  </si>
  <si>
    <t>TRISTAN</t>
  </si>
  <si>
    <t>HICKS</t>
  </si>
  <si>
    <t>1'37"</t>
  </si>
  <si>
    <t>PITMAN</t>
  </si>
  <si>
    <t>COOPER</t>
  </si>
  <si>
    <t>TYSON</t>
  </si>
  <si>
    <t>251632</t>
  </si>
  <si>
    <t>24:14</t>
  </si>
  <si>
    <t>BLAKE</t>
  </si>
  <si>
    <t>Josh</t>
  </si>
  <si>
    <t>26:04</t>
  </si>
  <si>
    <t>NGUYEN</t>
  </si>
  <si>
    <t>37.70</t>
  </si>
  <si>
    <t>PARKINSON</t>
  </si>
  <si>
    <t>Rob</t>
  </si>
  <si>
    <t>LANDMAN</t>
  </si>
  <si>
    <t>Ewan</t>
  </si>
  <si>
    <t>Ranking</t>
  </si>
  <si>
    <t>Rounds Completed</t>
  </si>
  <si>
    <t>Best 2 rounds - % Over/Under Age std time</t>
  </si>
  <si>
    <t>NICHOLAS CHABREL</t>
  </si>
  <si>
    <t>DEREK BARNES</t>
  </si>
  <si>
    <t>DARREN WEBB</t>
  </si>
  <si>
    <t>DARREN SEARLE</t>
  </si>
  <si>
    <t>CHRIS COCHINOS</t>
  </si>
  <si>
    <t>JILL SEEMAN</t>
  </si>
  <si>
    <t>JODIE BATCHELOR</t>
  </si>
  <si>
    <t>MARGARET BOYLAN</t>
  </si>
  <si>
    <t>BRONWYN DOLMAN</t>
  </si>
  <si>
    <t>ALISON KENT</t>
  </si>
  <si>
    <t>JANE BODE</t>
  </si>
  <si>
    <t>Norwood CC</t>
  </si>
  <si>
    <t>45.49</t>
  </si>
  <si>
    <t>CRANAGE</t>
  </si>
  <si>
    <t>JOSHUA</t>
  </si>
  <si>
    <t>0'30"</t>
  </si>
  <si>
    <t>44.49</t>
  </si>
  <si>
    <t>DOYLE</t>
  </si>
  <si>
    <t>CONNOR</t>
  </si>
  <si>
    <t>0'51"</t>
  </si>
  <si>
    <t>43.86</t>
  </si>
  <si>
    <t>1'20"</t>
  </si>
  <si>
    <t>42.99</t>
  </si>
  <si>
    <t>1'45"</t>
  </si>
  <si>
    <t>42.27</t>
  </si>
  <si>
    <t>2'16"</t>
  </si>
  <si>
    <t>2'31"</t>
  </si>
  <si>
    <t>2'34"</t>
  </si>
  <si>
    <t>40.91</t>
  </si>
  <si>
    <t>2'35"</t>
  </si>
  <si>
    <t>40.90</t>
  </si>
  <si>
    <t>2'39"</t>
  </si>
  <si>
    <t>40.80</t>
  </si>
  <si>
    <t>2'58"</t>
  </si>
  <si>
    <t>40.30</t>
  </si>
  <si>
    <t>39.92</t>
  </si>
  <si>
    <t>39.87</t>
  </si>
  <si>
    <t>3'31"</t>
  </si>
  <si>
    <t>39.46</t>
  </si>
  <si>
    <t>3'36"</t>
  </si>
  <si>
    <t>39.34</t>
  </si>
  <si>
    <t>JORDAN</t>
  </si>
  <si>
    <t>JAMES</t>
  </si>
  <si>
    <t>4'32"</t>
  </si>
  <si>
    <t>38.01</t>
  </si>
  <si>
    <t>4'51"</t>
  </si>
  <si>
    <t>37.58</t>
  </si>
  <si>
    <t>5'14"</t>
  </si>
  <si>
    <t>37.08</t>
  </si>
  <si>
    <t>OERTEL</t>
  </si>
  <si>
    <t>FRASER</t>
  </si>
  <si>
    <t>Adelaide Mountain Bike Club</t>
  </si>
  <si>
    <t>5'20"</t>
  </si>
  <si>
    <t>36.93</t>
  </si>
  <si>
    <t>5'58"</t>
  </si>
  <si>
    <t>36.14</t>
  </si>
  <si>
    <t>RICKARD</t>
  </si>
  <si>
    <t>LISA</t>
  </si>
  <si>
    <t>6'12"</t>
  </si>
  <si>
    <t>35.84</t>
  </si>
  <si>
    <t>GERMEIN</t>
  </si>
  <si>
    <t>SAM</t>
  </si>
  <si>
    <t>Para</t>
  </si>
  <si>
    <t>34.53</t>
  </si>
  <si>
    <t>7'24"</t>
  </si>
  <si>
    <t>10'16"</t>
  </si>
  <si>
    <t>11'40"</t>
  </si>
  <si>
    <t>30.21</t>
  </si>
  <si>
    <t>11'50"</t>
  </si>
  <si>
    <t>30.06</t>
  </si>
  <si>
    <t>DNS</t>
  </si>
  <si>
    <t>ROE</t>
  </si>
  <si>
    <t>JACK</t>
  </si>
  <si>
    <t>Not a club member yet</t>
  </si>
  <si>
    <t>KENNEDY</t>
  </si>
  <si>
    <t>CANDICE</t>
  </si>
  <si>
    <t>Tandem</t>
  </si>
  <si>
    <t>44:14</t>
  </si>
  <si>
    <t>42.38</t>
  </si>
  <si>
    <t>42:46</t>
  </si>
  <si>
    <t>25:16</t>
  </si>
  <si>
    <t>0'32"</t>
  </si>
  <si>
    <t>41.49</t>
  </si>
  <si>
    <t>7:41:03</t>
  </si>
  <si>
    <t>38:45</t>
  </si>
  <si>
    <t>27:45</t>
  </si>
  <si>
    <t>3'00"</t>
  </si>
  <si>
    <t>37.79</t>
  </si>
  <si>
    <t>PAIGE</t>
  </si>
  <si>
    <t>431479</t>
  </si>
  <si>
    <t>7:38:33</t>
  </si>
  <si>
    <t>36:18</t>
  </si>
  <si>
    <t>27:48</t>
  </si>
  <si>
    <t>3'04"</t>
  </si>
  <si>
    <t>42:53</t>
  </si>
  <si>
    <t>27:53</t>
  </si>
  <si>
    <t>3'09"</t>
  </si>
  <si>
    <t>37.60</t>
  </si>
  <si>
    <t>537930</t>
  </si>
  <si>
    <t>7:37:03</t>
  </si>
  <si>
    <t>35:15</t>
  </si>
  <si>
    <t>28:15</t>
  </si>
  <si>
    <t>3'30"</t>
  </si>
  <si>
    <t>37.12</t>
  </si>
  <si>
    <t>42:15</t>
  </si>
  <si>
    <t>29:15</t>
  </si>
  <si>
    <t>Skinny Lattes Cycling Club</t>
  </si>
  <si>
    <t>7:37:33</t>
  </si>
  <si>
    <t>7:30</t>
  </si>
  <si>
    <t>38:12</t>
  </si>
  <si>
    <t>30:42</t>
  </si>
  <si>
    <t>5'57"</t>
  </si>
  <si>
    <t>34.15</t>
  </si>
  <si>
    <t>39:05</t>
  </si>
  <si>
    <t>31:05</t>
  </si>
  <si>
    <t>33.73</t>
  </si>
  <si>
    <t>7:35:33</t>
  </si>
  <si>
    <t>39:15</t>
  </si>
  <si>
    <t>33:45</t>
  </si>
  <si>
    <t>9'00"</t>
  </si>
  <si>
    <t>31.07</t>
  </si>
  <si>
    <t>7:36:03</t>
  </si>
  <si>
    <t>39:54</t>
  </si>
  <si>
    <t>33:54</t>
  </si>
  <si>
    <t>9'09"</t>
  </si>
  <si>
    <t>30.93</t>
  </si>
  <si>
    <t>7:35:03</t>
  </si>
  <si>
    <t>5:00</t>
  </si>
  <si>
    <t>39:45</t>
  </si>
  <si>
    <t>34:45</t>
  </si>
  <si>
    <t>10'00"</t>
  </si>
  <si>
    <t>30.18</t>
  </si>
  <si>
    <t>431480</t>
  </si>
  <si>
    <t>33:06</t>
  </si>
  <si>
    <t>22:36</t>
  </si>
  <si>
    <t>46.38</t>
  </si>
  <si>
    <t>45:22</t>
  </si>
  <si>
    <t>0'45"</t>
  </si>
  <si>
    <t>CLARK</t>
  </si>
  <si>
    <t>485859</t>
  </si>
  <si>
    <t>33:25</t>
  </si>
  <si>
    <t>23:25</t>
  </si>
  <si>
    <t>0'48"</t>
  </si>
  <si>
    <t>44.78</t>
  </si>
  <si>
    <t>7:47:03</t>
  </si>
  <si>
    <t>23:47</t>
  </si>
  <si>
    <t>44.08</t>
  </si>
  <si>
    <t>40:14</t>
  </si>
  <si>
    <t>43.28</t>
  </si>
  <si>
    <t>46:22</t>
  </si>
  <si>
    <t>25:22</t>
  </si>
  <si>
    <t>2'46"</t>
  </si>
  <si>
    <t>41.33</t>
  </si>
  <si>
    <t>44:42</t>
  </si>
  <si>
    <t>25:42</t>
  </si>
  <si>
    <t>3'05"</t>
  </si>
  <si>
    <t>40.81</t>
  </si>
  <si>
    <t>HICKMAN</t>
  </si>
  <si>
    <t>TULLY</t>
  </si>
  <si>
    <t>481748</t>
  </si>
  <si>
    <t>7:41:33</t>
  </si>
  <si>
    <t>37:28</t>
  </si>
  <si>
    <t>25:58</t>
  </si>
  <si>
    <t>3'22"</t>
  </si>
  <si>
    <t>40.37</t>
  </si>
  <si>
    <t>41:34</t>
  </si>
  <si>
    <t>40.21</t>
  </si>
  <si>
    <t>46:07</t>
  </si>
  <si>
    <t>26:07</t>
  </si>
  <si>
    <t>40.13</t>
  </si>
  <si>
    <t>7:48:03</t>
  </si>
  <si>
    <t>26:14</t>
  </si>
  <si>
    <t>3'38"</t>
  </si>
  <si>
    <t>39.96</t>
  </si>
  <si>
    <t>40:17</t>
  </si>
  <si>
    <t>26:17</t>
  </si>
  <si>
    <t>3'41"</t>
  </si>
  <si>
    <t>39.88</t>
  </si>
  <si>
    <t>7:50:33</t>
  </si>
  <si>
    <t>4'42"</t>
  </si>
  <si>
    <t>38.40</t>
  </si>
  <si>
    <t>BUSH</t>
  </si>
  <si>
    <t>MAX</t>
  </si>
  <si>
    <t>502260</t>
  </si>
  <si>
    <t>39:18</t>
  </si>
  <si>
    <t>247499</t>
  </si>
  <si>
    <t>42:02</t>
  </si>
  <si>
    <t>27:32</t>
  </si>
  <si>
    <t>38.08</t>
  </si>
  <si>
    <t>7:43:33</t>
  </si>
  <si>
    <t>41:08</t>
  </si>
  <si>
    <t>27:38</t>
  </si>
  <si>
    <t>5'02"</t>
  </si>
  <si>
    <t>37.93</t>
  </si>
  <si>
    <t>VENNING</t>
  </si>
  <si>
    <t>539159</t>
  </si>
  <si>
    <t>38:06</t>
  </si>
  <si>
    <t>29:06</t>
  </si>
  <si>
    <t>6'30"</t>
  </si>
  <si>
    <t>36.02</t>
  </si>
  <si>
    <t>THOMAS</t>
  </si>
  <si>
    <t>NATHAN</t>
  </si>
  <si>
    <t>447278</t>
  </si>
  <si>
    <t>29:26</t>
  </si>
  <si>
    <t>6'50"</t>
  </si>
  <si>
    <t>35.62</t>
  </si>
  <si>
    <t>246566</t>
  </si>
  <si>
    <t>7:36:33</t>
  </si>
  <si>
    <t>36:59</t>
  </si>
  <si>
    <t>30:29</t>
  </si>
  <si>
    <t>34.39</t>
  </si>
  <si>
    <t>441349</t>
  </si>
  <si>
    <t>45:36</t>
  </si>
  <si>
    <t>24:06</t>
  </si>
  <si>
    <t>43.51</t>
  </si>
  <si>
    <t>MCNEIL</t>
  </si>
  <si>
    <t>MADELENE</t>
  </si>
  <si>
    <t>447023</t>
  </si>
  <si>
    <t>46:56</t>
  </si>
  <si>
    <t>28:26</t>
  </si>
  <si>
    <t>36.88</t>
  </si>
  <si>
    <t>2022/2023 Time Trial Series! - Final Results (*Must complete 3 of 5 rounds)</t>
  </si>
  <si>
    <t>7:46:05</t>
  </si>
  <si>
    <t>24:47</t>
  </si>
  <si>
    <t>42.32</t>
  </si>
  <si>
    <t>7:41:35</t>
  </si>
  <si>
    <t>3'01"</t>
  </si>
  <si>
    <t>37.72</t>
  </si>
  <si>
    <t>7:41:05</t>
  </si>
  <si>
    <t>39:31</t>
  </si>
  <si>
    <t>28:31</t>
  </si>
  <si>
    <t>3'45"</t>
  </si>
  <si>
    <t>36.76</t>
  </si>
  <si>
    <t>239816</t>
  </si>
  <si>
    <t>7:40:35</t>
  </si>
  <si>
    <t>40:25</t>
  </si>
  <si>
    <t>29:55</t>
  </si>
  <si>
    <t>5'09"</t>
  </si>
  <si>
    <t>35.04</t>
  </si>
  <si>
    <t>7:40:05</t>
  </si>
  <si>
    <t>41:00</t>
  </si>
  <si>
    <t>31:00</t>
  </si>
  <si>
    <t>6'14"</t>
  </si>
  <si>
    <t>33.81</t>
  </si>
  <si>
    <t>7:39:05</t>
  </si>
  <si>
    <t>40:12</t>
  </si>
  <si>
    <t>31:12</t>
  </si>
  <si>
    <t>6'26"</t>
  </si>
  <si>
    <t>33.60</t>
  </si>
  <si>
    <t>7:38:35</t>
  </si>
  <si>
    <t>39:59</t>
  </si>
  <si>
    <t>31:29</t>
  </si>
  <si>
    <t>6'42"</t>
  </si>
  <si>
    <t>33.30</t>
  </si>
  <si>
    <t>7:37:35</t>
  </si>
  <si>
    <t>40:20</t>
  </si>
  <si>
    <t>32:50</t>
  </si>
  <si>
    <t>8'04"</t>
  </si>
  <si>
    <t>31.93</t>
  </si>
  <si>
    <t>114112</t>
  </si>
  <si>
    <t>7:39:35</t>
  </si>
  <si>
    <t>9:30</t>
  </si>
  <si>
    <t>43:59</t>
  </si>
  <si>
    <t>34:29</t>
  </si>
  <si>
    <t>9'43"</t>
  </si>
  <si>
    <t>30.40</t>
  </si>
  <si>
    <t>7:37:05</t>
  </si>
  <si>
    <t>42:18</t>
  </si>
  <si>
    <t>35:18</t>
  </si>
  <si>
    <t>10'31"</t>
  </si>
  <si>
    <t>29.70</t>
  </si>
  <si>
    <t>7:48:35</t>
  </si>
  <si>
    <t>42:04</t>
  </si>
  <si>
    <t>23:34</t>
  </si>
  <si>
    <t>44.48</t>
  </si>
  <si>
    <t>DAVIES</t>
  </si>
  <si>
    <t>207260</t>
  </si>
  <si>
    <t>7:49:35</t>
  </si>
  <si>
    <t>43:25</t>
  </si>
  <si>
    <t>23:55</t>
  </si>
  <si>
    <t>0'20"</t>
  </si>
  <si>
    <t>43.84</t>
  </si>
  <si>
    <t>STEVENS</t>
  </si>
  <si>
    <t>Lee</t>
  </si>
  <si>
    <t>Riverland CC</t>
  </si>
  <si>
    <t>135688</t>
  </si>
  <si>
    <t>7:47:35</t>
  </si>
  <si>
    <t>41:47</t>
  </si>
  <si>
    <t>24:17</t>
  </si>
  <si>
    <t>0'42"</t>
  </si>
  <si>
    <t>43.18</t>
  </si>
  <si>
    <t>MARKOVS</t>
  </si>
  <si>
    <t>ARTURS</t>
  </si>
  <si>
    <t>441612</t>
  </si>
  <si>
    <t>7:42:05</t>
  </si>
  <si>
    <t>36:32</t>
  </si>
  <si>
    <t>24:32</t>
  </si>
  <si>
    <t>0'58"</t>
  </si>
  <si>
    <t>42.73</t>
  </si>
  <si>
    <t>114467</t>
  </si>
  <si>
    <t>7:44:35</t>
  </si>
  <si>
    <t>39:43</t>
  </si>
  <si>
    <t>25:13</t>
  </si>
  <si>
    <t>1'38"</t>
  </si>
  <si>
    <t>41.59</t>
  </si>
  <si>
    <t>7:46:35</t>
  </si>
  <si>
    <t>16:30</t>
  </si>
  <si>
    <t>41:55</t>
  </si>
  <si>
    <t>25:25</t>
  </si>
  <si>
    <t>1'51"</t>
  </si>
  <si>
    <t>41.24</t>
  </si>
  <si>
    <t>7:47:05</t>
  </si>
  <si>
    <t>42:40</t>
  </si>
  <si>
    <t>25:40</t>
  </si>
  <si>
    <t>2'06"</t>
  </si>
  <si>
    <t>40.84</t>
  </si>
  <si>
    <t>7:43:05</t>
  </si>
  <si>
    <t>38:56</t>
  </si>
  <si>
    <t>25:56</t>
  </si>
  <si>
    <t>2'22"</t>
  </si>
  <si>
    <t>40.42</t>
  </si>
  <si>
    <t>7:45:35</t>
  </si>
  <si>
    <t>41:40</t>
  </si>
  <si>
    <t>26:10</t>
  </si>
  <si>
    <t>2'36"</t>
  </si>
  <si>
    <t>40.06</t>
  </si>
  <si>
    <t>7:45:05</t>
  </si>
  <si>
    <t>41:30</t>
  </si>
  <si>
    <t>26:30</t>
  </si>
  <si>
    <t>2'55"</t>
  </si>
  <si>
    <t>39.58</t>
  </si>
  <si>
    <t>436518</t>
  </si>
  <si>
    <t>7:43:35</t>
  </si>
  <si>
    <t>40:13</t>
  </si>
  <si>
    <t>26:43</t>
  </si>
  <si>
    <t>39.23</t>
  </si>
  <si>
    <t>160819</t>
  </si>
  <si>
    <t>7:44:05</t>
  </si>
  <si>
    <t>41:32</t>
  </si>
  <si>
    <t>3'58"</t>
  </si>
  <si>
    <t>38.07</t>
  </si>
  <si>
    <t>LEE</t>
  </si>
  <si>
    <t>TODD</t>
  </si>
  <si>
    <t>JOSHUA CRANAGE</t>
  </si>
  <si>
    <t>TYSON COOPER</t>
  </si>
  <si>
    <t>On The Bubble!</t>
  </si>
  <si>
    <t>DAVID MILLER</t>
  </si>
  <si>
    <t>ANDREW CUNNIFF</t>
  </si>
  <si>
    <t>JAMES JORDAN</t>
  </si>
  <si>
    <t xml:space="preserve">Rankings based on how fast your time is versus standard time for your age for that TT distance. Best 3 rounds of the 5 round series are added together  - the highest % under age standard time the better! Top 5 Male and Female Riders at end of Season win a super low friction YBN SLA chain pre treated with Molten Speed Wax! </t>
  </si>
  <si>
    <t>GEMMA KERNICH</t>
  </si>
  <si>
    <t>LISA RICKARD</t>
  </si>
  <si>
    <t>CATHERINE AIRD</t>
  </si>
  <si>
    <t>NADIA HENRIKS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</si>
</sst>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"/>
  </numFmts>
  <fonts count="21" x14ac:knownFonts="1">
    <font>
      <sz val="10"/>
      <name val="Arial"/>
      <charset val="1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Times New Roman"/>
      <family val="1"/>
    </font>
    <font>
      <sz val="10"/>
      <name val="Times New Roman"/>
      <family val="1"/>
    </font>
    <font>
      <b/>
      <i/>
      <sz val="10"/>
      <name val="Arial"/>
      <family val="2"/>
    </font>
    <font>
      <b/>
      <i/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Times New Roman"/>
      <family val="1"/>
    </font>
    <font>
      <sz val="11"/>
      <color theme="1"/>
      <name val="Times New Roman"/>
      <family val="1"/>
    </font>
    <font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70C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36"/>
      <color theme="5"/>
      <name val="Arial"/>
      <family val="2"/>
    </font>
    <font>
      <sz val="36"/>
      <color theme="5"/>
      <name val="Calibri"/>
      <family val="2"/>
      <scheme val="minor"/>
    </font>
    <font>
      <sz val="14"/>
      <color rgb="FF22222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9" fontId="3" fillId="0" borderId="0" applyFont="0" applyFill="0" applyBorder="0" applyAlignment="0" applyProtection="0"/>
  </cellStyleXfs>
  <cellXfs count="117">
    <xf numFmtId="0" fontId="0" fillId="0" borderId="0" xfId="0"/>
    <xf numFmtId="0" fontId="2" fillId="0" borderId="1" xfId="0" applyFont="1" applyFill="1" applyBorder="1" applyAlignment="1" applyProtection="1">
      <alignment horizontal="right" wrapText="1"/>
    </xf>
    <xf numFmtId="0" fontId="1" fillId="0" borderId="0" xfId="0" applyFont="1" applyFill="1" applyBorder="1" applyAlignment="1" applyProtection="1">
      <alignment horizontal="right"/>
    </xf>
    <xf numFmtId="21" fontId="1" fillId="0" borderId="0" xfId="1" applyNumberFormat="1" applyAlignment="1">
      <alignment horizontal="left"/>
    </xf>
    <xf numFmtId="21" fontId="1" fillId="0" borderId="0" xfId="1" applyNumberFormat="1"/>
    <xf numFmtId="0" fontId="1" fillId="0" borderId="0" xfId="1"/>
    <xf numFmtId="0" fontId="1" fillId="0" borderId="0" xfId="1" applyAlignment="1">
      <alignment horizontal="left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21" fontId="1" fillId="0" borderId="0" xfId="1" applyNumberFormat="1" applyAlignment="1">
      <alignment horizontal="center"/>
    </xf>
    <xf numFmtId="0" fontId="1" fillId="0" borderId="0" xfId="1" applyAlignment="1">
      <alignment horizontal="right"/>
    </xf>
    <xf numFmtId="45" fontId="1" fillId="0" borderId="0" xfId="1" applyNumberFormat="1" applyAlignment="1">
      <alignment horizontal="center"/>
    </xf>
    <xf numFmtId="2" fontId="10" fillId="0" borderId="2" xfId="1" applyNumberFormat="1" applyFont="1" applyFill="1" applyBorder="1" applyAlignment="1">
      <alignment horizontal="center"/>
    </xf>
    <xf numFmtId="21" fontId="11" fillId="0" borderId="3" xfId="1" applyNumberFormat="1" applyFont="1" applyFill="1" applyBorder="1" applyAlignment="1">
      <alignment horizontal="center"/>
    </xf>
    <xf numFmtId="21" fontId="1" fillId="0" borderId="0" xfId="1" applyNumberFormat="1" applyAlignment="1">
      <alignment horizontal="right"/>
    </xf>
    <xf numFmtId="2" fontId="1" fillId="0" borderId="0" xfId="1" applyNumberFormat="1"/>
    <xf numFmtId="0" fontId="9" fillId="0" borderId="1" xfId="2" applyFont="1" applyBorder="1" applyAlignment="1">
      <alignment horizontal="right" wrapText="1"/>
    </xf>
    <xf numFmtId="0" fontId="9" fillId="0" borderId="1" xfId="2" applyFont="1" applyBorder="1" applyAlignment="1">
      <alignment wrapText="1"/>
    </xf>
    <xf numFmtId="1" fontId="9" fillId="0" borderId="1" xfId="2" applyNumberFormat="1" applyFont="1" applyBorder="1" applyAlignment="1">
      <alignment horizontal="right" wrapText="1"/>
    </xf>
    <xf numFmtId="1" fontId="0" fillId="0" borderId="0" xfId="0" applyNumberFormat="1"/>
    <xf numFmtId="0" fontId="0" fillId="0" borderId="0" xfId="0" applyAlignment="1">
      <alignment horizontal="right"/>
    </xf>
    <xf numFmtId="0" fontId="9" fillId="0" borderId="1" xfId="0" applyFont="1" applyBorder="1" applyAlignment="1">
      <alignment horizontal="right" wrapText="1"/>
    </xf>
    <xf numFmtId="0" fontId="9" fillId="0" borderId="1" xfId="0" applyFont="1" applyBorder="1" applyAlignment="1">
      <alignment wrapText="1"/>
    </xf>
    <xf numFmtId="1" fontId="9" fillId="0" borderId="1" xfId="0" applyNumberFormat="1" applyFont="1" applyBorder="1" applyAlignment="1">
      <alignment horizontal="right" wrapText="1"/>
    </xf>
    <xf numFmtId="1" fontId="0" fillId="0" borderId="0" xfId="0" applyNumberFormat="1" applyAlignment="1">
      <alignment horizontal="right"/>
    </xf>
    <xf numFmtId="0" fontId="6" fillId="0" borderId="0" xfId="0" applyFont="1" applyAlignment="1">
      <alignment wrapText="1"/>
    </xf>
    <xf numFmtId="2" fontId="5" fillId="0" borderId="4" xfId="0" applyNumberFormat="1" applyFont="1" applyBorder="1" applyAlignment="1">
      <alignment horizontal="center"/>
    </xf>
    <xf numFmtId="0" fontId="8" fillId="0" borderId="0" xfId="2"/>
    <xf numFmtId="0" fontId="8" fillId="0" borderId="0" xfId="2" applyAlignment="1">
      <alignment horizontal="right"/>
    </xf>
    <xf numFmtId="2" fontId="5" fillId="0" borderId="5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  <xf numFmtId="2" fontId="5" fillId="0" borderId="8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0" xfId="0" applyFill="1" applyBorder="1"/>
    <xf numFmtId="2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2" fontId="4" fillId="2" borderId="13" xfId="0" applyNumberFormat="1" applyFont="1" applyFill="1" applyBorder="1" applyAlignment="1">
      <alignment horizontal="center" vertical="top" wrapText="1"/>
    </xf>
    <xf numFmtId="0" fontId="4" fillId="2" borderId="14" xfId="0" applyFont="1" applyFill="1" applyBorder="1" applyAlignment="1">
      <alignment horizontal="center" vertical="top" wrapText="1"/>
    </xf>
    <xf numFmtId="2" fontId="4" fillId="3" borderId="13" xfId="0" applyNumberFormat="1" applyFont="1" applyFill="1" applyBorder="1" applyAlignment="1">
      <alignment horizontal="center" vertical="top" wrapText="1"/>
    </xf>
    <xf numFmtId="0" fontId="4" fillId="3" borderId="15" xfId="0" applyFont="1" applyFill="1" applyBorder="1" applyAlignment="1">
      <alignment horizontal="center" vertical="top" wrapText="1"/>
    </xf>
    <xf numFmtId="0" fontId="4" fillId="3" borderId="14" xfId="0" applyFont="1" applyFill="1" applyBorder="1" applyAlignment="1">
      <alignment horizontal="center" vertical="top" wrapText="1"/>
    </xf>
    <xf numFmtId="2" fontId="4" fillId="4" borderId="15" xfId="0" applyNumberFormat="1" applyFont="1" applyFill="1" applyBorder="1" applyAlignment="1">
      <alignment horizontal="center" vertical="top" wrapText="1"/>
    </xf>
    <xf numFmtId="0" fontId="4" fillId="4" borderId="14" xfId="0" applyFont="1" applyFill="1" applyBorder="1" applyAlignment="1">
      <alignment horizontal="center" vertical="top" wrapText="1"/>
    </xf>
    <xf numFmtId="1" fontId="4" fillId="4" borderId="15" xfId="0" applyNumberFormat="1" applyFont="1" applyFill="1" applyBorder="1" applyAlignment="1">
      <alignment horizontal="center" vertical="top" wrapText="1"/>
    </xf>
    <xf numFmtId="1" fontId="5" fillId="0" borderId="9" xfId="0" applyNumberFormat="1" applyFont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0" fontId="4" fillId="5" borderId="13" xfId="0" applyFont="1" applyFill="1" applyBorder="1" applyAlignment="1">
      <alignment horizontal="left" wrapText="1"/>
    </xf>
    <xf numFmtId="0" fontId="4" fillId="5" borderId="15" xfId="0" applyFont="1" applyFill="1" applyBorder="1" applyAlignment="1">
      <alignment horizontal="left" wrapText="1"/>
    </xf>
    <xf numFmtId="0" fontId="4" fillId="5" borderId="15" xfId="0" applyFont="1" applyFill="1" applyBorder="1" applyAlignment="1">
      <alignment horizontal="left" vertical="center" wrapText="1"/>
    </xf>
    <xf numFmtId="0" fontId="4" fillId="5" borderId="15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2" fontId="4" fillId="6" borderId="13" xfId="0" applyNumberFormat="1" applyFont="1" applyFill="1" applyBorder="1" applyAlignment="1">
      <alignment horizontal="center" vertical="center" wrapText="1"/>
    </xf>
    <xf numFmtId="2" fontId="4" fillId="6" borderId="15" xfId="0" applyNumberFormat="1" applyFont="1" applyFill="1" applyBorder="1" applyAlignment="1">
      <alignment horizontal="center" vertical="center" wrapText="1"/>
    </xf>
    <xf numFmtId="2" fontId="4" fillId="6" borderId="14" xfId="0" applyNumberFormat="1" applyFont="1" applyFill="1" applyBorder="1" applyAlignment="1">
      <alignment horizontal="center" vertical="center" wrapText="1"/>
    </xf>
    <xf numFmtId="2" fontId="4" fillId="0" borderId="15" xfId="0" applyNumberFormat="1" applyFont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0" fillId="0" borderId="0" xfId="0" applyBorder="1"/>
    <xf numFmtId="2" fontId="5" fillId="0" borderId="16" xfId="0" applyNumberFormat="1" applyFont="1" applyBorder="1" applyAlignment="1">
      <alignment horizontal="center"/>
    </xf>
    <xf numFmtId="0" fontId="1" fillId="0" borderId="0" xfId="0" applyFont="1" applyBorder="1"/>
    <xf numFmtId="0" fontId="0" fillId="0" borderId="0" xfId="0" applyNumberFormat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/>
    <xf numFmtId="0" fontId="13" fillId="9" borderId="20" xfId="0" applyFont="1" applyFill="1" applyBorder="1"/>
    <xf numFmtId="0" fontId="14" fillId="8" borderId="21" xfId="0" applyFont="1" applyFill="1" applyBorder="1" applyAlignment="1">
      <alignment horizontal="center"/>
    </xf>
    <xf numFmtId="0" fontId="14" fillId="8" borderId="22" xfId="0" applyFont="1" applyFill="1" applyBorder="1" applyAlignment="1">
      <alignment horizontal="center"/>
    </xf>
    <xf numFmtId="0" fontId="14" fillId="8" borderId="22" xfId="0" applyFont="1" applyFill="1" applyBorder="1" applyAlignment="1">
      <alignment horizontal="center" wrapText="1"/>
    </xf>
    <xf numFmtId="0" fontId="14" fillId="8" borderId="23" xfId="0" applyFont="1" applyFill="1" applyBorder="1" applyAlignment="1">
      <alignment horizontal="center" wrapText="1"/>
    </xf>
    <xf numFmtId="0" fontId="14" fillId="10" borderId="0" xfId="0" applyFont="1" applyFill="1" applyBorder="1" applyAlignment="1">
      <alignment horizontal="center" wrapText="1"/>
    </xf>
    <xf numFmtId="0" fontId="13" fillId="9" borderId="24" xfId="0" applyFont="1" applyFill="1" applyBorder="1"/>
    <xf numFmtId="0" fontId="15" fillId="11" borderId="7" xfId="1" applyFont="1" applyFill="1" applyBorder="1" applyAlignment="1">
      <alignment horizontal="center"/>
    </xf>
    <xf numFmtId="0" fontId="15" fillId="11" borderId="8" xfId="1" applyFont="1" applyFill="1" applyBorder="1"/>
    <xf numFmtId="0" fontId="16" fillId="11" borderId="25" xfId="1" applyFont="1" applyFill="1" applyBorder="1" applyAlignment="1">
      <alignment horizontal="center"/>
    </xf>
    <xf numFmtId="0" fontId="16" fillId="11" borderId="5" xfId="1" applyFont="1" applyFill="1" applyBorder="1" applyAlignment="1">
      <alignment horizontal="center"/>
    </xf>
    <xf numFmtId="1" fontId="16" fillId="11" borderId="5" xfId="1" applyNumberFormat="1" applyFont="1" applyFill="1" applyBorder="1" applyAlignment="1">
      <alignment horizontal="center"/>
    </xf>
    <xf numFmtId="2" fontId="17" fillId="11" borderId="10" xfId="3" applyNumberFormat="1" applyFont="1" applyFill="1" applyBorder="1" applyAlignment="1">
      <alignment horizontal="center"/>
    </xf>
    <xf numFmtId="45" fontId="17" fillId="10" borderId="0" xfId="1" applyNumberFormat="1" applyFont="1" applyFill="1" applyBorder="1" applyAlignment="1">
      <alignment horizontal="center"/>
    </xf>
    <xf numFmtId="0" fontId="15" fillId="11" borderId="27" xfId="1" applyFont="1" applyFill="1" applyBorder="1" applyAlignment="1">
      <alignment horizontal="center"/>
    </xf>
    <xf numFmtId="0" fontId="16" fillId="11" borderId="28" xfId="1" applyFont="1" applyFill="1" applyBorder="1" applyAlignment="1">
      <alignment horizontal="center"/>
    </xf>
    <xf numFmtId="0" fontId="16" fillId="11" borderId="6" xfId="1" applyFont="1" applyFill="1" applyBorder="1" applyAlignment="1">
      <alignment horizontal="center"/>
    </xf>
    <xf numFmtId="0" fontId="0" fillId="9" borderId="20" xfId="0" applyFill="1" applyBorder="1"/>
    <xf numFmtId="0" fontId="0" fillId="9" borderId="24" xfId="0" applyFill="1" applyBorder="1"/>
    <xf numFmtId="0" fontId="15" fillId="8" borderId="27" xfId="1" applyFont="1" applyFill="1" applyBorder="1" applyAlignment="1">
      <alignment horizontal="center"/>
    </xf>
    <xf numFmtId="0" fontId="15" fillId="8" borderId="11" xfId="1" applyFont="1" applyFill="1" applyBorder="1"/>
    <xf numFmtId="0" fontId="16" fillId="8" borderId="28" xfId="1" applyFont="1" applyFill="1" applyBorder="1" applyAlignment="1">
      <alignment horizontal="center"/>
    </xf>
    <xf numFmtId="0" fontId="16" fillId="8" borderId="6" xfId="1" applyFont="1" applyFill="1" applyBorder="1" applyAlignment="1">
      <alignment horizontal="center"/>
    </xf>
    <xf numFmtId="1" fontId="16" fillId="8" borderId="6" xfId="1" applyNumberFormat="1" applyFont="1" applyFill="1" applyBorder="1" applyAlignment="1">
      <alignment horizontal="center"/>
    </xf>
    <xf numFmtId="2" fontId="17" fillId="8" borderId="26" xfId="3" applyNumberFormat="1" applyFont="1" applyFill="1" applyBorder="1" applyAlignment="1">
      <alignment horizontal="center"/>
    </xf>
    <xf numFmtId="0" fontId="0" fillId="0" borderId="20" xfId="0" applyBorder="1"/>
    <xf numFmtId="0" fontId="0" fillId="9" borderId="0" xfId="0" applyFill="1" applyBorder="1"/>
    <xf numFmtId="0" fontId="20" fillId="0" borderId="0" xfId="0" applyFont="1" applyBorder="1"/>
    <xf numFmtId="0" fontId="0" fillId="9" borderId="29" xfId="0" applyFill="1" applyBorder="1"/>
    <xf numFmtId="0" fontId="0" fillId="9" borderId="1" xfId="0" applyFill="1" applyBorder="1"/>
    <xf numFmtId="0" fontId="0" fillId="9" borderId="30" xfId="0" applyFill="1" applyBorder="1"/>
    <xf numFmtId="0" fontId="13" fillId="9" borderId="0" xfId="0" applyFont="1" applyFill="1" applyBorder="1"/>
    <xf numFmtId="0" fontId="13" fillId="9" borderId="17" xfId="0" applyFont="1" applyFill="1" applyBorder="1"/>
    <xf numFmtId="0" fontId="13" fillId="9" borderId="18" xfId="0" applyFont="1" applyFill="1" applyBorder="1"/>
    <xf numFmtId="0" fontId="13" fillId="9" borderId="19" xfId="0" applyFont="1" applyFill="1" applyBorder="1"/>
    <xf numFmtId="0" fontId="13" fillId="9" borderId="31" xfId="0" applyFont="1" applyFill="1" applyBorder="1"/>
    <xf numFmtId="0" fontId="0" fillId="9" borderId="31" xfId="0" applyFill="1" applyBorder="1"/>
    <xf numFmtId="164" fontId="0" fillId="0" borderId="0" xfId="0" applyNumberFormat="1" applyAlignment="1">
      <alignment horizontal="right"/>
    </xf>
    <xf numFmtId="45" fontId="0" fillId="0" borderId="0" xfId="0" applyNumberFormat="1" applyAlignment="1">
      <alignment horizontal="right"/>
    </xf>
    <xf numFmtId="45" fontId="0" fillId="0" borderId="0" xfId="0" applyNumberFormat="1"/>
    <xf numFmtId="0" fontId="1" fillId="0" borderId="0" xfId="0" applyFont="1"/>
    <xf numFmtId="0" fontId="18" fillId="0" borderId="20" xfId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9" fillId="0" borderId="24" xfId="0" applyFont="1" applyFill="1" applyBorder="1" applyAlignment="1">
      <alignment vertical="center"/>
    </xf>
    <xf numFmtId="0" fontId="13" fillId="9" borderId="0" xfId="0" applyFont="1" applyFill="1" applyBorder="1" applyAlignment="1">
      <alignment horizontal="center" wrapText="1"/>
    </xf>
    <xf numFmtId="0" fontId="12" fillId="0" borderId="2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24" xfId="0" applyFont="1" applyBorder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Per cent" xfId="3" builtinId="5"/>
  </cellStyles>
  <dxfs count="21"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EFE1FF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365919</xdr:colOff>
      <xdr:row>0</xdr:row>
      <xdr:rowOff>135732</xdr:rowOff>
    </xdr:from>
    <xdr:to>
      <xdr:col>10</xdr:col>
      <xdr:colOff>723218</xdr:colOff>
      <xdr:row>7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6EED6C-807C-1B40-8151-655184B4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3419" y="135732"/>
          <a:ext cx="4383199" cy="1578768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26</xdr:row>
      <xdr:rowOff>0</xdr:rowOff>
    </xdr:from>
    <xdr:to>
      <xdr:col>2</xdr:col>
      <xdr:colOff>1180799</xdr:colOff>
      <xdr:row>34</xdr:row>
      <xdr:rowOff>125414</xdr:rowOff>
    </xdr:to>
    <xdr:pic>
      <xdr:nvPicPr>
        <xdr:cNvPr id="3" name="Picture 2" descr="Image result for waxing chain ">
          <a:extLst>
            <a:ext uri="{FF2B5EF4-FFF2-40B4-BE49-F238E27FC236}">
              <a16:creationId xmlns:a16="http://schemas.microsoft.com/office/drawing/2014/main" id="{CC67F834-DAF5-3843-B4B8-70285F714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658100"/>
          <a:ext cx="2615899" cy="150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617404</xdr:colOff>
      <xdr:row>25</xdr:row>
      <xdr:rowOff>88900</xdr:rowOff>
    </xdr:from>
    <xdr:to>
      <xdr:col>15</xdr:col>
      <xdr:colOff>878682</xdr:colOff>
      <xdr:row>34</xdr:row>
      <xdr:rowOff>76202</xdr:rowOff>
    </xdr:to>
    <xdr:pic>
      <xdr:nvPicPr>
        <xdr:cNvPr id="4" name="Picture 3" descr="Image result for zero friction cycling">
          <a:extLst>
            <a:ext uri="{FF2B5EF4-FFF2-40B4-BE49-F238E27FC236}">
              <a16:creationId xmlns:a16="http://schemas.microsoft.com/office/drawing/2014/main" id="{0B038E36-BC2F-024F-A0B1-6C5590E19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3404" y="7581900"/>
          <a:ext cx="2801278" cy="1536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609600</xdr:colOff>
      <xdr:row>0</xdr:row>
      <xdr:rowOff>188913</xdr:rowOff>
    </xdr:from>
    <xdr:to>
      <xdr:col>16</xdr:col>
      <xdr:colOff>177800</xdr:colOff>
      <xdr:row>7</xdr:row>
      <xdr:rowOff>38894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454D9D-A9FA-0746-A8D7-F2219835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41100" y="188913"/>
          <a:ext cx="2260600" cy="153908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101600</xdr:rowOff>
    </xdr:from>
    <xdr:to>
      <xdr:col>2</xdr:col>
      <xdr:colOff>1549400</xdr:colOff>
      <xdr:row>8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6ABFF10-B2B8-C209-F971-E54A236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1600"/>
          <a:ext cx="3048000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0"/>
  <sheetViews>
    <sheetView zoomScaleNormal="100" workbookViewId="0">
      <selection activeCell="D47" sqref="D47"/>
    </sheetView>
  </sheetViews>
  <sheetFormatPr baseColWidth="10" defaultRowHeight="13" x14ac:dyDescent="0.15"/>
  <cols>
    <col min="1" max="1" width="9.1640625" style="19" customWidth="1"/>
    <col min="2" max="3" width="8.83203125" customWidth="1"/>
    <col min="4" max="4" width="25.83203125" customWidth="1"/>
    <col min="5" max="5" width="8.83203125" customWidth="1"/>
    <col min="6" max="6" width="14.33203125" customWidth="1"/>
    <col min="7" max="256" width="8.83203125" customWidth="1"/>
  </cols>
  <sheetData>
    <row r="1" spans="1:21" ht="33" thickBot="1" x14ac:dyDescent="0.25">
      <c r="A1" s="18" t="s">
        <v>0</v>
      </c>
      <c r="B1" s="16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7</v>
      </c>
      <c r="H1" s="16" t="s">
        <v>8</v>
      </c>
      <c r="I1" s="17" t="s">
        <v>9</v>
      </c>
      <c r="J1" s="17" t="s">
        <v>11</v>
      </c>
      <c r="K1" s="17" t="s">
        <v>52</v>
      </c>
      <c r="L1" s="16" t="s">
        <v>12</v>
      </c>
      <c r="M1" s="16" t="s">
        <v>13</v>
      </c>
      <c r="N1" s="16" t="s">
        <v>14</v>
      </c>
      <c r="O1" s="16" t="s">
        <v>15</v>
      </c>
      <c r="P1" s="16" t="s">
        <v>53</v>
      </c>
      <c r="Q1" s="16" t="s">
        <v>16</v>
      </c>
      <c r="R1" s="16" t="s">
        <v>17</v>
      </c>
    </row>
    <row r="2" spans="1:21" x14ac:dyDescent="0.15">
      <c r="A2" s="66">
        <v>1</v>
      </c>
      <c r="B2" s="20">
        <v>19</v>
      </c>
      <c r="C2" t="s">
        <v>98</v>
      </c>
      <c r="D2" t="s">
        <v>99</v>
      </c>
      <c r="E2" t="s">
        <v>348</v>
      </c>
      <c r="F2" t="s">
        <v>6</v>
      </c>
      <c r="G2" t="s">
        <v>86</v>
      </c>
      <c r="H2">
        <v>47</v>
      </c>
      <c r="I2" t="s">
        <v>22</v>
      </c>
      <c r="L2" s="106">
        <v>0.32534722222222218</v>
      </c>
      <c r="M2" s="107">
        <v>1.284722222222222E-2</v>
      </c>
      <c r="N2" s="107">
        <v>2.8877314814814811E-2</v>
      </c>
      <c r="O2" s="107">
        <v>1.6030092592592589E-2</v>
      </c>
      <c r="P2" s="20"/>
      <c r="Q2" s="20" t="s">
        <v>349</v>
      </c>
      <c r="R2" s="107">
        <v>1.6030092592592589E-2</v>
      </c>
      <c r="U2" s="108"/>
    </row>
    <row r="3" spans="1:21" x14ac:dyDescent="0.15">
      <c r="A3" s="66">
        <v>2</v>
      </c>
      <c r="B3" s="20">
        <v>88</v>
      </c>
      <c r="C3" t="s">
        <v>350</v>
      </c>
      <c r="D3" t="s">
        <v>351</v>
      </c>
      <c r="E3" t="s">
        <v>348</v>
      </c>
      <c r="G3" t="s">
        <v>86</v>
      </c>
      <c r="H3">
        <v>17</v>
      </c>
      <c r="I3" t="s">
        <v>22</v>
      </c>
      <c r="L3" s="106">
        <v>0.31840277777777781</v>
      </c>
      <c r="M3" s="107">
        <v>5.9027777777777776E-3</v>
      </c>
      <c r="N3" s="107">
        <v>2.2291666666666671E-2</v>
      </c>
      <c r="O3" s="107">
        <v>1.638888888888889E-2</v>
      </c>
      <c r="P3" s="20" t="s">
        <v>352</v>
      </c>
      <c r="Q3" s="20" t="s">
        <v>353</v>
      </c>
      <c r="R3" s="107">
        <v>1.638888888888889E-2</v>
      </c>
    </row>
    <row r="4" spans="1:21" ht="14" thickBot="1" x14ac:dyDescent="0.2">
      <c r="A4" s="66">
        <v>3</v>
      </c>
      <c r="B4" s="20">
        <v>80</v>
      </c>
      <c r="C4" t="s">
        <v>354</v>
      </c>
      <c r="D4" t="s">
        <v>355</v>
      </c>
      <c r="E4" t="s">
        <v>124</v>
      </c>
      <c r="G4" t="s">
        <v>86</v>
      </c>
      <c r="H4">
        <v>17</v>
      </c>
      <c r="I4" t="s">
        <v>22</v>
      </c>
      <c r="L4" s="106">
        <v>0.31979166666666659</v>
      </c>
      <c r="M4" s="107">
        <v>7.2916666666666668E-3</v>
      </c>
      <c r="N4" s="107">
        <v>2.3912037037037041E-2</v>
      </c>
      <c r="O4" s="107">
        <v>1.6620370370370369E-2</v>
      </c>
      <c r="P4" s="20" t="s">
        <v>356</v>
      </c>
      <c r="Q4" s="20" t="s">
        <v>357</v>
      </c>
      <c r="R4" s="107">
        <v>1.6620370370370369E-2</v>
      </c>
      <c r="S4" s="1"/>
    </row>
    <row r="5" spans="1:21" x14ac:dyDescent="0.15">
      <c r="A5" s="66">
        <v>4</v>
      </c>
      <c r="B5" s="20">
        <v>46</v>
      </c>
      <c r="C5" t="s">
        <v>321</v>
      </c>
      <c r="D5" t="s">
        <v>322</v>
      </c>
      <c r="E5" t="s">
        <v>348</v>
      </c>
      <c r="F5" t="s">
        <v>6</v>
      </c>
      <c r="G5" t="s">
        <v>86</v>
      </c>
      <c r="H5">
        <v>32</v>
      </c>
      <c r="I5" t="s">
        <v>22</v>
      </c>
      <c r="L5" s="106">
        <v>0.32222222222222219</v>
      </c>
      <c r="M5" s="107">
        <v>9.7222222222222224E-3</v>
      </c>
      <c r="N5" s="107">
        <v>2.6678240740740738E-2</v>
      </c>
      <c r="O5" s="107">
        <v>1.695601851851852E-2</v>
      </c>
      <c r="P5" s="20" t="s">
        <v>358</v>
      </c>
      <c r="Q5" s="20" t="s">
        <v>359</v>
      </c>
      <c r="R5" s="107">
        <v>1.695601851851852E-2</v>
      </c>
      <c r="S5" s="2"/>
    </row>
    <row r="6" spans="1:21" x14ac:dyDescent="0.15">
      <c r="A6" s="66">
        <v>5</v>
      </c>
      <c r="B6" s="20">
        <v>41</v>
      </c>
      <c r="C6" t="s">
        <v>320</v>
      </c>
      <c r="D6" t="s">
        <v>249</v>
      </c>
      <c r="E6" t="s">
        <v>216</v>
      </c>
      <c r="G6" t="s">
        <v>86</v>
      </c>
      <c r="H6">
        <v>39</v>
      </c>
      <c r="I6" t="s">
        <v>22</v>
      </c>
      <c r="L6" s="106">
        <v>0.32361111111111113</v>
      </c>
      <c r="M6" s="107">
        <v>1.111111111111111E-2</v>
      </c>
      <c r="N6" s="107">
        <v>2.8356481481481479E-2</v>
      </c>
      <c r="O6" s="107">
        <v>1.7245370370370369E-2</v>
      </c>
      <c r="P6" s="20" t="s">
        <v>360</v>
      </c>
      <c r="Q6" s="20" t="s">
        <v>361</v>
      </c>
      <c r="R6" s="107">
        <v>1.7245370370370369E-2</v>
      </c>
      <c r="S6" s="2"/>
    </row>
    <row r="7" spans="1:21" x14ac:dyDescent="0.15">
      <c r="A7" s="66">
        <v>6</v>
      </c>
      <c r="B7" s="20">
        <v>38</v>
      </c>
      <c r="C7" t="s">
        <v>26</v>
      </c>
      <c r="D7" t="s">
        <v>87</v>
      </c>
      <c r="E7" t="s">
        <v>216</v>
      </c>
      <c r="F7" t="s">
        <v>6</v>
      </c>
      <c r="G7" t="s">
        <v>86</v>
      </c>
      <c r="H7">
        <v>49</v>
      </c>
      <c r="I7" t="s">
        <v>22</v>
      </c>
      <c r="L7" s="106">
        <v>0.32395833333333329</v>
      </c>
      <c r="M7" s="107">
        <v>1.1458333333333331E-2</v>
      </c>
      <c r="N7" s="107">
        <v>2.9062500000000002E-2</v>
      </c>
      <c r="O7" s="107">
        <v>1.7604166666666671E-2</v>
      </c>
      <c r="P7" s="20" t="s">
        <v>362</v>
      </c>
      <c r="Q7" s="20" t="s">
        <v>295</v>
      </c>
      <c r="R7" s="107">
        <v>1.7604166666666671E-2</v>
      </c>
      <c r="S7" s="2"/>
    </row>
    <row r="8" spans="1:21" x14ac:dyDescent="0.15">
      <c r="A8" s="66">
        <v>7</v>
      </c>
      <c r="B8" s="20">
        <v>43</v>
      </c>
      <c r="C8" t="s">
        <v>296</v>
      </c>
      <c r="D8" t="s">
        <v>297</v>
      </c>
      <c r="E8" t="s">
        <v>124</v>
      </c>
      <c r="F8" t="s">
        <v>6</v>
      </c>
      <c r="G8" t="s">
        <v>86</v>
      </c>
      <c r="H8">
        <v>41</v>
      </c>
      <c r="I8" t="s">
        <v>22</v>
      </c>
      <c r="L8" s="106">
        <v>0.32291666666666669</v>
      </c>
      <c r="M8" s="107">
        <v>1.041666666666667E-2</v>
      </c>
      <c r="N8" s="107">
        <v>2.8206018518518519E-2</v>
      </c>
      <c r="O8" s="107">
        <v>1.7789351851851851E-2</v>
      </c>
      <c r="P8" s="20" t="s">
        <v>363</v>
      </c>
      <c r="Q8" s="20" t="s">
        <v>299</v>
      </c>
      <c r="R8" s="107">
        <v>1.7789351851851851E-2</v>
      </c>
      <c r="S8" s="2"/>
    </row>
    <row r="9" spans="1:21" x14ac:dyDescent="0.15">
      <c r="A9" s="66">
        <v>8</v>
      </c>
      <c r="B9" s="20">
        <v>42</v>
      </c>
      <c r="C9" t="s">
        <v>29</v>
      </c>
      <c r="D9" t="s">
        <v>87</v>
      </c>
      <c r="E9" t="s">
        <v>216</v>
      </c>
      <c r="F9" t="s">
        <v>6</v>
      </c>
      <c r="G9" t="s">
        <v>86</v>
      </c>
      <c r="H9">
        <v>42</v>
      </c>
      <c r="I9" t="s">
        <v>22</v>
      </c>
      <c r="L9" s="106">
        <v>0.32326388888888891</v>
      </c>
      <c r="M9" s="107">
        <v>1.0763888888888891E-2</v>
      </c>
      <c r="N9" s="107">
        <v>2.8587962962962961E-2</v>
      </c>
      <c r="O9" s="107">
        <v>1.7824074074074079E-2</v>
      </c>
      <c r="P9" s="20" t="s">
        <v>364</v>
      </c>
      <c r="Q9" s="20" t="s">
        <v>365</v>
      </c>
      <c r="R9" s="107">
        <v>1.7824074074074079E-2</v>
      </c>
      <c r="S9" s="2"/>
    </row>
    <row r="10" spans="1:21" x14ac:dyDescent="0.15">
      <c r="A10" s="66">
        <v>9</v>
      </c>
      <c r="B10" s="20">
        <v>25</v>
      </c>
      <c r="C10" t="s">
        <v>146</v>
      </c>
      <c r="D10" t="s">
        <v>147</v>
      </c>
      <c r="E10" t="s">
        <v>348</v>
      </c>
      <c r="F10" t="s">
        <v>6</v>
      </c>
      <c r="G10" t="s">
        <v>86</v>
      </c>
      <c r="H10">
        <v>44</v>
      </c>
      <c r="I10" t="s">
        <v>22</v>
      </c>
      <c r="L10" s="106">
        <v>0.32430555555555562</v>
      </c>
      <c r="M10" s="107">
        <v>1.180555555555556E-2</v>
      </c>
      <c r="N10" s="107">
        <v>2.9641203703703701E-2</v>
      </c>
      <c r="O10" s="107">
        <v>1.7835648148148149E-2</v>
      </c>
      <c r="P10" s="20" t="s">
        <v>366</v>
      </c>
      <c r="Q10" s="20" t="s">
        <v>367</v>
      </c>
      <c r="R10" s="107">
        <v>1.7835648148148149E-2</v>
      </c>
      <c r="S10" s="2"/>
    </row>
    <row r="11" spans="1:21" x14ac:dyDescent="0.15">
      <c r="A11" s="66">
        <v>10</v>
      </c>
      <c r="B11" s="20">
        <v>22</v>
      </c>
      <c r="C11" t="s">
        <v>114</v>
      </c>
      <c r="D11" t="s">
        <v>115</v>
      </c>
      <c r="E11" t="s">
        <v>216</v>
      </c>
      <c r="F11" t="s">
        <v>6</v>
      </c>
      <c r="G11" t="s">
        <v>86</v>
      </c>
      <c r="H11">
        <v>48</v>
      </c>
      <c r="I11" t="s">
        <v>22</v>
      </c>
      <c r="L11" s="106">
        <v>0.32500000000000001</v>
      </c>
      <c r="M11" s="107">
        <v>1.2500000000000001E-2</v>
      </c>
      <c r="N11" s="107">
        <v>3.037037037037037E-2</v>
      </c>
      <c r="O11" s="107">
        <v>1.787037037037037E-2</v>
      </c>
      <c r="P11" s="20" t="s">
        <v>368</v>
      </c>
      <c r="Q11" s="20" t="s">
        <v>369</v>
      </c>
      <c r="R11" s="107">
        <v>1.787037037037037E-2</v>
      </c>
      <c r="S11" s="2"/>
    </row>
    <row r="12" spans="1:21" x14ac:dyDescent="0.15">
      <c r="A12" s="66">
        <v>11</v>
      </c>
      <c r="B12" s="20">
        <v>60</v>
      </c>
      <c r="C12" t="s">
        <v>242</v>
      </c>
      <c r="D12" t="s">
        <v>243</v>
      </c>
      <c r="G12" t="s">
        <v>86</v>
      </c>
      <c r="H12">
        <v>48</v>
      </c>
      <c r="I12" t="s">
        <v>22</v>
      </c>
      <c r="L12" s="106">
        <v>0.32118055555555558</v>
      </c>
      <c r="M12" s="107">
        <v>8.6805555555555559E-3</v>
      </c>
      <c r="N12" s="107">
        <v>2.6770833333333331E-2</v>
      </c>
      <c r="O12" s="107">
        <v>1.8090277777777782E-2</v>
      </c>
      <c r="P12" s="20" t="s">
        <v>370</v>
      </c>
      <c r="Q12" s="20" t="s">
        <v>371</v>
      </c>
      <c r="R12" s="107">
        <v>1.8090277777777782E-2</v>
      </c>
      <c r="S12" s="2"/>
    </row>
    <row r="13" spans="1:21" x14ac:dyDescent="0.15">
      <c r="A13" s="66">
        <v>12</v>
      </c>
      <c r="B13" s="20">
        <v>44</v>
      </c>
      <c r="C13" t="s">
        <v>61</v>
      </c>
      <c r="D13" t="s">
        <v>88</v>
      </c>
      <c r="E13" t="s">
        <v>216</v>
      </c>
      <c r="F13" t="s">
        <v>6</v>
      </c>
      <c r="G13" t="s">
        <v>86</v>
      </c>
      <c r="H13">
        <v>48</v>
      </c>
      <c r="I13" t="s">
        <v>22</v>
      </c>
      <c r="L13" s="106">
        <v>0.32256944444444452</v>
      </c>
      <c r="M13" s="107">
        <v>1.006944444444445E-2</v>
      </c>
      <c r="N13" s="107">
        <v>2.8333333333333328E-2</v>
      </c>
      <c r="O13" s="107">
        <v>1.8263888888888889E-2</v>
      </c>
      <c r="P13" s="20" t="s">
        <v>225</v>
      </c>
      <c r="Q13" s="20" t="s">
        <v>372</v>
      </c>
      <c r="R13" s="107">
        <v>1.8263888888888889E-2</v>
      </c>
      <c r="S13" s="2"/>
    </row>
    <row r="14" spans="1:21" x14ac:dyDescent="0.15">
      <c r="A14" s="66">
        <v>13</v>
      </c>
      <c r="B14" s="20">
        <v>76</v>
      </c>
      <c r="C14" t="s">
        <v>153</v>
      </c>
      <c r="D14" t="s">
        <v>154</v>
      </c>
      <c r="E14" t="s">
        <v>93</v>
      </c>
      <c r="F14" t="s">
        <v>6</v>
      </c>
      <c r="G14" t="s">
        <v>86</v>
      </c>
      <c r="H14">
        <v>62</v>
      </c>
      <c r="I14" t="s">
        <v>22</v>
      </c>
      <c r="L14" s="106">
        <v>0.32048611111111108</v>
      </c>
      <c r="M14" s="107">
        <v>7.9861111111111105E-3</v>
      </c>
      <c r="N14" s="107">
        <v>2.627314814814815E-2</v>
      </c>
      <c r="O14" s="107">
        <v>1.8287037037037039E-2</v>
      </c>
      <c r="P14" s="20" t="s">
        <v>241</v>
      </c>
      <c r="Q14" s="20" t="s">
        <v>373</v>
      </c>
      <c r="R14" s="107">
        <v>1.8287037037037039E-2</v>
      </c>
      <c r="S14" s="2"/>
    </row>
    <row r="15" spans="1:21" x14ac:dyDescent="0.15">
      <c r="A15" s="66">
        <v>14</v>
      </c>
      <c r="B15" s="20">
        <v>47</v>
      </c>
      <c r="C15" t="s">
        <v>94</v>
      </c>
      <c r="D15" t="s">
        <v>85</v>
      </c>
      <c r="E15" t="s">
        <v>216</v>
      </c>
      <c r="F15" t="s">
        <v>6</v>
      </c>
      <c r="G15" t="s">
        <v>86</v>
      </c>
      <c r="H15">
        <v>41</v>
      </c>
      <c r="I15" t="s">
        <v>22</v>
      </c>
      <c r="L15" s="106">
        <v>0.32187500000000002</v>
      </c>
      <c r="M15" s="107">
        <v>9.3749999999999997E-3</v>
      </c>
      <c r="N15" s="107">
        <v>2.7858796296296291E-2</v>
      </c>
      <c r="O15" s="107">
        <v>1.84837962962963E-2</v>
      </c>
      <c r="P15" s="20" t="s">
        <v>374</v>
      </c>
      <c r="Q15" s="20" t="s">
        <v>375</v>
      </c>
      <c r="R15" s="107">
        <v>1.84837962962963E-2</v>
      </c>
      <c r="S15" s="2"/>
    </row>
    <row r="16" spans="1:21" x14ac:dyDescent="0.15">
      <c r="A16" s="66">
        <v>15</v>
      </c>
      <c r="B16" s="20">
        <v>75</v>
      </c>
      <c r="C16" t="s">
        <v>105</v>
      </c>
      <c r="D16" t="s">
        <v>106</v>
      </c>
      <c r="E16" t="s">
        <v>348</v>
      </c>
      <c r="G16" t="s">
        <v>86</v>
      </c>
      <c r="H16">
        <v>35</v>
      </c>
      <c r="I16" t="s">
        <v>22</v>
      </c>
      <c r="L16" s="106">
        <v>0.32083333333333341</v>
      </c>
      <c r="M16" s="107">
        <v>8.3333333333333332E-3</v>
      </c>
      <c r="N16" s="107">
        <v>2.6863425925925929E-2</v>
      </c>
      <c r="O16" s="107">
        <v>1.8530092592592591E-2</v>
      </c>
      <c r="P16" s="20" t="s">
        <v>376</v>
      </c>
      <c r="Q16" s="20" t="s">
        <v>377</v>
      </c>
      <c r="R16" s="107">
        <v>1.8530092592592591E-2</v>
      </c>
      <c r="S16" s="2"/>
    </row>
    <row r="17" spans="1:19" x14ac:dyDescent="0.15">
      <c r="A17" s="66">
        <v>16</v>
      </c>
      <c r="B17" s="20">
        <v>86</v>
      </c>
      <c r="C17" t="s">
        <v>378</v>
      </c>
      <c r="D17" t="s">
        <v>379</v>
      </c>
      <c r="E17" t="s">
        <v>348</v>
      </c>
      <c r="G17" t="s">
        <v>86</v>
      </c>
      <c r="H17">
        <v>51</v>
      </c>
      <c r="I17" t="s">
        <v>22</v>
      </c>
      <c r="L17" s="106">
        <v>0.31874999999999998</v>
      </c>
      <c r="M17" s="107">
        <v>6.2500000000000003E-3</v>
      </c>
      <c r="N17" s="107">
        <v>2.5439814814814811E-2</v>
      </c>
      <c r="O17" s="107">
        <v>1.9189814814814819E-2</v>
      </c>
      <c r="P17" s="20" t="s">
        <v>380</v>
      </c>
      <c r="Q17" s="20" t="s">
        <v>381</v>
      </c>
      <c r="R17" s="107">
        <v>1.9189814814814819E-2</v>
      </c>
      <c r="S17" s="2"/>
    </row>
    <row r="18" spans="1:19" x14ac:dyDescent="0.15">
      <c r="A18" s="66">
        <v>17</v>
      </c>
      <c r="B18" s="20">
        <v>77</v>
      </c>
      <c r="C18" t="s">
        <v>58</v>
      </c>
      <c r="D18" t="s">
        <v>90</v>
      </c>
      <c r="E18" t="s">
        <v>216</v>
      </c>
      <c r="F18" t="s">
        <v>6</v>
      </c>
      <c r="G18" t="s">
        <v>86</v>
      </c>
      <c r="H18">
        <v>50</v>
      </c>
      <c r="I18" t="s">
        <v>22</v>
      </c>
      <c r="L18" s="106">
        <v>0.32013888888888892</v>
      </c>
      <c r="M18" s="107">
        <v>7.6388888888888886E-3</v>
      </c>
      <c r="N18" s="107">
        <v>2.703703703703704E-2</v>
      </c>
      <c r="O18" s="107">
        <v>1.939814814814815E-2</v>
      </c>
      <c r="P18" s="20" t="s">
        <v>382</v>
      </c>
      <c r="Q18" s="20" t="s">
        <v>383</v>
      </c>
      <c r="R18" s="107">
        <v>1.939814814814815E-2</v>
      </c>
      <c r="S18" s="2"/>
    </row>
    <row r="19" spans="1:19" x14ac:dyDescent="0.15">
      <c r="A19" s="66">
        <v>18</v>
      </c>
      <c r="B19" s="20">
        <v>81</v>
      </c>
      <c r="C19" t="s">
        <v>165</v>
      </c>
      <c r="D19" t="s">
        <v>222</v>
      </c>
      <c r="E19" t="s">
        <v>216</v>
      </c>
      <c r="G19" t="s">
        <v>75</v>
      </c>
      <c r="H19">
        <v>52</v>
      </c>
      <c r="I19" t="s">
        <v>10</v>
      </c>
      <c r="L19" s="106">
        <v>0.31944444444444442</v>
      </c>
      <c r="M19" s="107">
        <v>6.9444444444444441E-3</v>
      </c>
      <c r="N19" s="107">
        <v>2.6608796296296301E-2</v>
      </c>
      <c r="O19" s="107">
        <v>1.966435185185185E-2</v>
      </c>
      <c r="P19" s="20" t="s">
        <v>384</v>
      </c>
      <c r="Q19" s="20" t="s">
        <v>385</v>
      </c>
      <c r="R19" s="107">
        <v>1.966435185185185E-2</v>
      </c>
      <c r="S19" s="2"/>
    </row>
    <row r="20" spans="1:19" x14ac:dyDescent="0.15">
      <c r="A20" s="66">
        <v>19</v>
      </c>
      <c r="B20" s="20">
        <v>91</v>
      </c>
      <c r="C20" t="s">
        <v>386</v>
      </c>
      <c r="D20" t="s">
        <v>387</v>
      </c>
      <c r="E20" t="s">
        <v>388</v>
      </c>
      <c r="G20" t="s">
        <v>135</v>
      </c>
      <c r="H20">
        <v>14</v>
      </c>
      <c r="I20" t="s">
        <v>22</v>
      </c>
      <c r="L20" s="106">
        <v>0.31805555555555548</v>
      </c>
      <c r="M20" s="107">
        <v>5.5555555555555558E-3</v>
      </c>
      <c r="N20" s="107">
        <v>2.5300925925925921E-2</v>
      </c>
      <c r="O20" s="107">
        <v>1.9745370370370371E-2</v>
      </c>
      <c r="P20" s="20" t="s">
        <v>389</v>
      </c>
      <c r="Q20" s="20" t="s">
        <v>390</v>
      </c>
      <c r="R20" s="107">
        <v>1.9745370370370371E-2</v>
      </c>
      <c r="S20" s="2"/>
    </row>
    <row r="21" spans="1:19" x14ac:dyDescent="0.15">
      <c r="A21" s="66">
        <v>20</v>
      </c>
      <c r="B21" s="20">
        <v>48</v>
      </c>
      <c r="C21" t="s">
        <v>37</v>
      </c>
      <c r="D21" t="s">
        <v>77</v>
      </c>
      <c r="E21" t="s">
        <v>216</v>
      </c>
      <c r="F21" t="s">
        <v>6</v>
      </c>
      <c r="G21" t="s">
        <v>75</v>
      </c>
      <c r="H21">
        <v>40</v>
      </c>
      <c r="I21" t="s">
        <v>10</v>
      </c>
      <c r="L21" s="106">
        <v>0.3215277777777778</v>
      </c>
      <c r="M21" s="107">
        <v>9.0277777777777769E-3</v>
      </c>
      <c r="N21" s="107">
        <v>2.9201388888888891E-2</v>
      </c>
      <c r="O21" s="107">
        <v>2.0173611111111111E-2</v>
      </c>
      <c r="P21" s="20" t="s">
        <v>391</v>
      </c>
      <c r="Q21" s="20" t="s">
        <v>392</v>
      </c>
      <c r="R21" s="107">
        <v>2.0173611111111111E-2</v>
      </c>
      <c r="S21" s="2"/>
    </row>
    <row r="22" spans="1:19" x14ac:dyDescent="0.15">
      <c r="A22" s="66">
        <v>21</v>
      </c>
      <c r="B22" s="20">
        <v>94</v>
      </c>
      <c r="C22" t="s">
        <v>393</v>
      </c>
      <c r="D22" t="s">
        <v>394</v>
      </c>
      <c r="E22" t="s">
        <v>216</v>
      </c>
      <c r="G22" t="s">
        <v>75</v>
      </c>
      <c r="H22">
        <v>38</v>
      </c>
      <c r="I22" t="s">
        <v>10</v>
      </c>
      <c r="L22" s="106">
        <v>0.31736111111111109</v>
      </c>
      <c r="M22" s="107">
        <v>4.8611111111111112E-3</v>
      </c>
      <c r="N22" s="107">
        <v>2.5208333333333329E-2</v>
      </c>
      <c r="O22" s="107">
        <v>2.0347222222222221E-2</v>
      </c>
      <c r="P22" s="20" t="s">
        <v>395</v>
      </c>
      <c r="Q22" s="20" t="s">
        <v>396</v>
      </c>
      <c r="R22" s="107">
        <v>2.0347222222222221E-2</v>
      </c>
      <c r="S22" s="2"/>
    </row>
    <row r="23" spans="1:19" x14ac:dyDescent="0.15">
      <c r="A23" s="66">
        <v>22</v>
      </c>
      <c r="B23" s="20">
        <v>95</v>
      </c>
      <c r="C23" t="s">
        <v>397</v>
      </c>
      <c r="D23" t="s">
        <v>398</v>
      </c>
      <c r="E23" t="s">
        <v>216</v>
      </c>
      <c r="G23" t="s">
        <v>399</v>
      </c>
      <c r="H23">
        <v>42</v>
      </c>
      <c r="I23" t="s">
        <v>22</v>
      </c>
      <c r="L23" s="106">
        <v>0.31701388888888887</v>
      </c>
      <c r="M23" s="107">
        <v>4.5138888888888876E-3</v>
      </c>
      <c r="N23" s="107">
        <v>2.5624999999999998E-2</v>
      </c>
      <c r="O23" s="107">
        <v>2.1111111111111108E-2</v>
      </c>
      <c r="P23" s="20" t="s">
        <v>305</v>
      </c>
      <c r="Q23" s="20" t="s">
        <v>400</v>
      </c>
      <c r="R23" s="107">
        <v>2.1111111111111108E-2</v>
      </c>
      <c r="S23" s="2"/>
    </row>
    <row r="24" spans="1:19" x14ac:dyDescent="0.15">
      <c r="A24" s="66">
        <v>23</v>
      </c>
      <c r="B24" s="20">
        <v>93</v>
      </c>
      <c r="C24" t="s">
        <v>112</v>
      </c>
      <c r="D24" t="s">
        <v>104</v>
      </c>
      <c r="E24" t="s">
        <v>216</v>
      </c>
      <c r="F24" t="s">
        <v>6</v>
      </c>
      <c r="G24" t="s">
        <v>75</v>
      </c>
      <c r="H24">
        <v>41</v>
      </c>
      <c r="I24" t="s">
        <v>10</v>
      </c>
      <c r="L24" s="106">
        <v>0.31770833333333331</v>
      </c>
      <c r="M24" s="107">
        <v>5.208333333333333E-3</v>
      </c>
      <c r="N24" s="107">
        <v>2.6388888888888889E-2</v>
      </c>
      <c r="O24" s="107">
        <v>2.118055555555556E-2</v>
      </c>
      <c r="P24" s="20" t="s">
        <v>401</v>
      </c>
      <c r="Q24" s="20" t="s">
        <v>247</v>
      </c>
      <c r="R24" s="107">
        <v>2.118055555555556E-2</v>
      </c>
      <c r="S24" s="2"/>
    </row>
    <row r="25" spans="1:19" x14ac:dyDescent="0.15">
      <c r="A25" s="66">
        <v>24</v>
      </c>
      <c r="B25" s="20">
        <v>100</v>
      </c>
      <c r="C25" t="s">
        <v>69</v>
      </c>
      <c r="D25" t="s">
        <v>81</v>
      </c>
      <c r="E25" t="s">
        <v>216</v>
      </c>
      <c r="F25" t="s">
        <v>6</v>
      </c>
      <c r="G25" t="s">
        <v>75</v>
      </c>
      <c r="H25">
        <v>42</v>
      </c>
      <c r="I25" t="s">
        <v>10</v>
      </c>
      <c r="L25" s="106">
        <v>0.31631944444444438</v>
      </c>
      <c r="M25" s="107">
        <v>3.8194444444444439E-3</v>
      </c>
      <c r="N25" s="107">
        <v>2.6979166666666669E-2</v>
      </c>
      <c r="O25" s="107">
        <v>2.315972222222222E-2</v>
      </c>
      <c r="P25" s="20" t="s">
        <v>402</v>
      </c>
      <c r="Q25" s="20" t="s">
        <v>255</v>
      </c>
      <c r="R25" s="107">
        <v>2.315972222222222E-2</v>
      </c>
      <c r="S25" s="2"/>
    </row>
    <row r="26" spans="1:19" x14ac:dyDescent="0.15">
      <c r="A26" s="66">
        <v>25</v>
      </c>
      <c r="B26" s="20">
        <v>98</v>
      </c>
      <c r="C26" t="s">
        <v>20</v>
      </c>
      <c r="D26" t="s">
        <v>80</v>
      </c>
      <c r="E26" t="s">
        <v>216</v>
      </c>
      <c r="F26" t="s">
        <v>6</v>
      </c>
      <c r="G26" t="s">
        <v>75</v>
      </c>
      <c r="H26">
        <v>45</v>
      </c>
      <c r="I26" t="s">
        <v>10</v>
      </c>
      <c r="L26" s="106">
        <v>0.31666666666666671</v>
      </c>
      <c r="M26" s="107">
        <v>4.1666666666666666E-3</v>
      </c>
      <c r="N26" s="107">
        <v>2.8298611111111111E-2</v>
      </c>
      <c r="O26" s="107">
        <v>2.4131944444444449E-2</v>
      </c>
      <c r="P26" s="20" t="s">
        <v>403</v>
      </c>
      <c r="Q26" s="20" t="s">
        <v>404</v>
      </c>
      <c r="R26" s="107">
        <v>2.4131944444444449E-2</v>
      </c>
      <c r="S26" s="2"/>
    </row>
    <row r="27" spans="1:19" x14ac:dyDescent="0.15">
      <c r="A27" s="66">
        <v>26</v>
      </c>
      <c r="B27" s="20">
        <v>128</v>
      </c>
      <c r="C27" t="s">
        <v>82</v>
      </c>
      <c r="D27" t="s">
        <v>83</v>
      </c>
      <c r="E27" t="s">
        <v>216</v>
      </c>
      <c r="F27" t="s">
        <v>6</v>
      </c>
      <c r="G27" t="s">
        <v>75</v>
      </c>
      <c r="H27">
        <v>63</v>
      </c>
      <c r="I27" t="s">
        <v>10</v>
      </c>
      <c r="L27" s="106">
        <v>0.31597222222222221</v>
      </c>
      <c r="M27" s="107">
        <v>3.472222222222222E-3</v>
      </c>
      <c r="N27" s="107">
        <v>2.7731481481481478E-2</v>
      </c>
      <c r="O27" s="107">
        <v>2.4259259259259262E-2</v>
      </c>
      <c r="P27" s="20" t="s">
        <v>405</v>
      </c>
      <c r="Q27" s="20" t="s">
        <v>406</v>
      </c>
      <c r="R27" s="107">
        <v>2.4259259259259262E-2</v>
      </c>
      <c r="S27" s="2"/>
    </row>
    <row r="28" spans="1:19" x14ac:dyDescent="0.15">
      <c r="A28" s="20" t="s">
        <v>407</v>
      </c>
      <c r="B28" s="20">
        <v>84</v>
      </c>
      <c r="C28" t="s">
        <v>408</v>
      </c>
      <c r="D28" t="s">
        <v>409</v>
      </c>
      <c r="E28" t="s">
        <v>410</v>
      </c>
      <c r="G28" t="s">
        <v>86</v>
      </c>
      <c r="H28">
        <v>27</v>
      </c>
      <c r="I28" t="s">
        <v>22</v>
      </c>
      <c r="L28" s="106">
        <v>0.3190972222222222</v>
      </c>
      <c r="M28" s="107">
        <v>6.5972222222222222E-3</v>
      </c>
      <c r="N28" s="107"/>
      <c r="O28" s="107"/>
      <c r="P28" s="20"/>
      <c r="Q28" s="20"/>
      <c r="R28" s="107"/>
      <c r="S28" s="2"/>
    </row>
    <row r="29" spans="1:19" x14ac:dyDescent="0.15">
      <c r="A29" s="20" t="s">
        <v>407</v>
      </c>
      <c r="B29" s="20">
        <v>24</v>
      </c>
      <c r="C29" t="s">
        <v>411</v>
      </c>
      <c r="D29" t="s">
        <v>412</v>
      </c>
      <c r="E29" t="s">
        <v>216</v>
      </c>
      <c r="G29" t="s">
        <v>413</v>
      </c>
      <c r="H29">
        <v>23</v>
      </c>
      <c r="I29" t="s">
        <v>10</v>
      </c>
      <c r="L29" s="106">
        <v>0.32465277777777779</v>
      </c>
      <c r="M29" s="107">
        <v>1.215277777777778E-2</v>
      </c>
      <c r="N29" s="107"/>
      <c r="O29" s="107"/>
      <c r="P29" s="20"/>
      <c r="Q29" s="20"/>
      <c r="R29" s="107"/>
      <c r="S29" s="2"/>
    </row>
    <row r="30" spans="1:19" x14ac:dyDescent="0.15">
      <c r="A30" s="20"/>
      <c r="B30" s="20"/>
      <c r="L30" s="106"/>
      <c r="M30" s="107"/>
      <c r="N30" s="107"/>
      <c r="O30" s="107"/>
      <c r="P30" s="20"/>
      <c r="Q30" s="20"/>
      <c r="R30" s="107"/>
      <c r="S30" s="2"/>
    </row>
    <row r="31" spans="1:19" x14ac:dyDescent="0.15">
      <c r="A31" s="66"/>
      <c r="B31" s="20"/>
      <c r="H31" s="20"/>
      <c r="L31" s="20"/>
      <c r="M31" s="20"/>
      <c r="N31" s="20"/>
      <c r="O31" s="20"/>
      <c r="P31" s="20"/>
      <c r="Q31" s="20"/>
      <c r="R31" s="20"/>
      <c r="S31" s="2"/>
    </row>
    <row r="32" spans="1:19" x14ac:dyDescent="0.15">
      <c r="A32" s="66"/>
      <c r="B32" s="20"/>
      <c r="H32" s="20"/>
      <c r="L32" s="20"/>
      <c r="M32" s="20"/>
      <c r="N32" s="20"/>
      <c r="O32" s="20"/>
      <c r="P32" s="20"/>
      <c r="Q32" s="20"/>
      <c r="R32" s="20"/>
      <c r="S32" s="2"/>
    </row>
    <row r="33" spans="1:19" x14ac:dyDescent="0.15">
      <c r="A33" s="66"/>
      <c r="B33" s="20"/>
      <c r="H33" s="20"/>
      <c r="L33" s="20"/>
      <c r="M33" s="20"/>
      <c r="N33" s="20"/>
      <c r="O33" s="20"/>
      <c r="P33" s="20"/>
      <c r="Q33" s="20"/>
      <c r="R33" s="20"/>
      <c r="S33" s="2"/>
    </row>
    <row r="34" spans="1:19" x14ac:dyDescent="0.15">
      <c r="A34" s="66"/>
      <c r="B34" s="20"/>
      <c r="H34" s="20"/>
      <c r="L34" s="20"/>
      <c r="M34" s="20"/>
      <c r="N34" s="20"/>
      <c r="O34" s="20"/>
      <c r="P34" s="20"/>
      <c r="Q34" s="20"/>
      <c r="R34" s="20"/>
      <c r="S34" s="2"/>
    </row>
    <row r="35" spans="1:19" x14ac:dyDescent="0.15">
      <c r="A35" s="66"/>
      <c r="B35" s="20"/>
      <c r="H35" s="20"/>
      <c r="L35" s="20"/>
      <c r="M35" s="20"/>
      <c r="N35" s="20"/>
      <c r="O35" s="20"/>
      <c r="P35" s="20"/>
      <c r="Q35" s="20"/>
      <c r="R35" s="20"/>
      <c r="S35" s="2"/>
    </row>
    <row r="36" spans="1:19" x14ac:dyDescent="0.15">
      <c r="A36" s="66"/>
      <c r="B36" s="20"/>
      <c r="H36" s="20"/>
      <c r="L36" s="20"/>
      <c r="M36" s="20"/>
      <c r="N36" s="20"/>
      <c r="O36" s="20"/>
      <c r="P36" s="20"/>
      <c r="Q36" s="20"/>
      <c r="R36" s="20"/>
      <c r="S36" s="2"/>
    </row>
    <row r="37" spans="1:19" x14ac:dyDescent="0.15">
      <c r="A37" s="66"/>
      <c r="B37" s="20"/>
      <c r="H37" s="20"/>
      <c r="L37" s="20"/>
      <c r="M37" s="20"/>
      <c r="N37" s="20"/>
      <c r="O37" s="20"/>
      <c r="P37" s="20"/>
      <c r="Q37" s="20"/>
      <c r="R37" s="20"/>
      <c r="S37" s="2"/>
    </row>
    <row r="38" spans="1:19" x14ac:dyDescent="0.15">
      <c r="A38" s="66"/>
      <c r="B38" s="20"/>
      <c r="H38" s="20"/>
      <c r="L38" s="20"/>
      <c r="M38" s="20"/>
      <c r="N38" s="20"/>
      <c r="O38" s="20"/>
      <c r="P38" s="20"/>
      <c r="Q38" s="20"/>
      <c r="R38" s="20"/>
      <c r="S38" s="2"/>
    </row>
    <row r="39" spans="1:19" x14ac:dyDescent="0.15">
      <c r="A39" s="66"/>
      <c r="B39" s="20"/>
      <c r="H39" s="20"/>
      <c r="L39" s="20"/>
      <c r="M39" s="20"/>
      <c r="N39" s="20"/>
      <c r="O39" s="20"/>
      <c r="P39" s="20"/>
      <c r="Q39" s="20"/>
      <c r="R39" s="20"/>
      <c r="S39" s="2"/>
    </row>
    <row r="40" spans="1:19" x14ac:dyDescent="0.15">
      <c r="A40" s="66"/>
      <c r="B40" s="20"/>
      <c r="H40" s="20"/>
      <c r="L40" s="20"/>
      <c r="M40" s="20"/>
      <c r="N40" s="20"/>
      <c r="O40" s="20"/>
      <c r="P40" s="20"/>
      <c r="Q40" s="20"/>
      <c r="R40" s="20"/>
      <c r="S40" s="2"/>
    </row>
    <row r="41" spans="1:19" x14ac:dyDescent="0.15">
      <c r="A41" s="66"/>
      <c r="B41" s="20"/>
      <c r="H41" s="20"/>
      <c r="L41" s="20"/>
      <c r="M41" s="20"/>
      <c r="N41" s="20"/>
      <c r="O41" s="20"/>
      <c r="P41" s="20"/>
      <c r="Q41" s="20"/>
      <c r="R41" s="20"/>
      <c r="S41" s="2"/>
    </row>
    <row r="42" spans="1:19" x14ac:dyDescent="0.15">
      <c r="A42" s="66"/>
      <c r="B42" s="20"/>
      <c r="H42" s="20"/>
      <c r="L42" s="20"/>
      <c r="M42" s="20"/>
      <c r="N42" s="20"/>
      <c r="O42" s="20"/>
      <c r="P42" s="20"/>
      <c r="Q42" s="20"/>
      <c r="R42" s="20"/>
      <c r="S42" s="2"/>
    </row>
    <row r="43" spans="1:19" x14ac:dyDescent="0.15">
      <c r="A43" s="66"/>
      <c r="B43" s="20"/>
      <c r="H43" s="20"/>
      <c r="L43" s="20"/>
      <c r="M43" s="20"/>
      <c r="N43" s="20"/>
      <c r="O43" s="20"/>
      <c r="P43" s="20"/>
      <c r="Q43" s="20"/>
      <c r="R43" s="20"/>
      <c r="S43" s="2"/>
    </row>
    <row r="44" spans="1:19" x14ac:dyDescent="0.15">
      <c r="A44" s="66"/>
      <c r="B44" s="20"/>
      <c r="H44" s="20"/>
      <c r="L44" s="20"/>
      <c r="M44" s="20"/>
      <c r="N44" s="20"/>
      <c r="O44" s="20"/>
      <c r="P44" s="20"/>
      <c r="Q44" s="20"/>
      <c r="R44" s="20"/>
      <c r="S44" s="2"/>
    </row>
    <row r="45" spans="1:19" x14ac:dyDescent="0.15">
      <c r="A45" s="66"/>
      <c r="B45" s="20"/>
      <c r="H45" s="20"/>
      <c r="L45" s="20"/>
      <c r="M45" s="20"/>
      <c r="N45" s="20"/>
      <c r="O45" s="20"/>
      <c r="P45" s="20"/>
      <c r="Q45" s="20"/>
      <c r="R45" s="20"/>
      <c r="S45" s="2"/>
    </row>
    <row r="46" spans="1:19" x14ac:dyDescent="0.15">
      <c r="A46" s="66"/>
      <c r="B46" s="20"/>
      <c r="H46" s="20"/>
      <c r="L46" s="20"/>
      <c r="M46" s="20"/>
      <c r="N46" s="20"/>
      <c r="O46" s="20"/>
      <c r="P46" s="20"/>
      <c r="Q46" s="20"/>
      <c r="R46" s="20"/>
    </row>
    <row r="47" spans="1:19" x14ac:dyDescent="0.15">
      <c r="A47" s="66"/>
      <c r="B47" s="20"/>
      <c r="H47" s="20"/>
      <c r="L47" s="20"/>
      <c r="M47" s="20"/>
      <c r="N47" s="20"/>
      <c r="O47" s="20"/>
      <c r="P47" s="20"/>
      <c r="Q47" s="20"/>
      <c r="R47" s="20"/>
    </row>
    <row r="48" spans="1:19" x14ac:dyDescent="0.15">
      <c r="A48" s="66"/>
      <c r="B48" s="20"/>
      <c r="H48" s="20"/>
      <c r="L48" s="20"/>
      <c r="M48" s="20"/>
      <c r="N48" s="20"/>
      <c r="O48" s="20"/>
      <c r="P48" s="20"/>
      <c r="Q48" s="20"/>
      <c r="R48" s="20"/>
    </row>
    <row r="49" spans="1:18" x14ac:dyDescent="0.15">
      <c r="A49" s="66"/>
      <c r="B49" s="20"/>
      <c r="H49" s="20"/>
      <c r="L49" s="20"/>
      <c r="M49" s="20"/>
      <c r="N49" s="20"/>
      <c r="O49" s="20"/>
      <c r="P49" s="20"/>
      <c r="Q49" s="20"/>
      <c r="R49" s="20"/>
    </row>
    <row r="50" spans="1:18" x14ac:dyDescent="0.15">
      <c r="A50" s="66"/>
      <c r="B50" s="20"/>
      <c r="H50" s="20"/>
      <c r="L50" s="20"/>
      <c r="M50" s="20"/>
      <c r="N50" s="20"/>
      <c r="O50" s="20"/>
      <c r="P50" s="20"/>
      <c r="Q50" s="20"/>
      <c r="R50" s="20"/>
    </row>
  </sheetData>
  <pageMargins left="0.7" right="0.7" top="0.75" bottom="0.75" header="0.3" footer="0.3"/>
  <pageSetup paperSize="9" orientation="portrait" horizontalDpi="4294967293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Q36"/>
  <sheetViews>
    <sheetView tabSelected="1" workbookViewId="0">
      <selection activeCell="B22" sqref="B22:P22"/>
    </sheetView>
  </sheetViews>
  <sheetFormatPr baseColWidth="10" defaultRowHeight="13" x14ac:dyDescent="0.15"/>
  <cols>
    <col min="3" max="3" width="27" bestFit="1" customWidth="1"/>
    <col min="7" max="7" width="11.5" customWidth="1"/>
    <col min="8" max="8" width="13.6640625" customWidth="1"/>
    <col min="9" max="9" width="6" customWidth="1"/>
    <col min="11" max="11" width="27.33203125" bestFit="1" customWidth="1"/>
    <col min="15" max="15" width="11.6640625" customWidth="1"/>
    <col min="16" max="16" width="12.83203125" customWidth="1"/>
  </cols>
  <sheetData>
    <row r="1" spans="1:17" s="63" customFormat="1" ht="19" x14ac:dyDescent="0.25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3"/>
    </row>
    <row r="2" spans="1:17" s="63" customFormat="1" ht="19" x14ac:dyDescent="0.25">
      <c r="A2" s="6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75"/>
    </row>
    <row r="3" spans="1:17" s="63" customFormat="1" ht="19" x14ac:dyDescent="0.25">
      <c r="A3" s="69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75"/>
    </row>
    <row r="4" spans="1:17" s="63" customFormat="1" ht="19" x14ac:dyDescent="0.25">
      <c r="A4" s="6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75"/>
    </row>
    <row r="5" spans="1:17" s="63" customFormat="1" ht="19" x14ac:dyDescent="0.25">
      <c r="A5" s="69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75"/>
    </row>
    <row r="6" spans="1:17" s="63" customFormat="1" ht="19" x14ac:dyDescent="0.25">
      <c r="A6" s="69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75"/>
    </row>
    <row r="7" spans="1:17" s="63" customFormat="1" ht="19" x14ac:dyDescent="0.25">
      <c r="A7" s="69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75"/>
    </row>
    <row r="8" spans="1:17" s="63" customFormat="1" ht="19" x14ac:dyDescent="0.25">
      <c r="A8" s="69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75"/>
    </row>
    <row r="9" spans="1:17" ht="22" thickBot="1" x14ac:dyDescent="0.3">
      <c r="A9" s="114" t="s">
        <v>558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6"/>
    </row>
    <row r="10" spans="1:17" ht="101" thickBot="1" x14ac:dyDescent="0.3">
      <c r="A10" s="104"/>
      <c r="B10" s="70" t="s">
        <v>334</v>
      </c>
      <c r="C10" s="71" t="s">
        <v>215</v>
      </c>
      <c r="D10" s="71" t="s">
        <v>7</v>
      </c>
      <c r="E10" s="71" t="s">
        <v>9</v>
      </c>
      <c r="F10" s="71" t="s">
        <v>8</v>
      </c>
      <c r="G10" s="72" t="s">
        <v>335</v>
      </c>
      <c r="H10" s="73" t="s">
        <v>336</v>
      </c>
      <c r="I10" s="74"/>
      <c r="J10" s="70" t="s">
        <v>334</v>
      </c>
      <c r="K10" s="71" t="s">
        <v>215</v>
      </c>
      <c r="L10" s="71" t="s">
        <v>7</v>
      </c>
      <c r="M10" s="71" t="s">
        <v>9</v>
      </c>
      <c r="N10" s="71" t="s">
        <v>8</v>
      </c>
      <c r="O10" s="72" t="s">
        <v>335</v>
      </c>
      <c r="P10" s="73" t="s">
        <v>336</v>
      </c>
      <c r="Q10" s="75"/>
    </row>
    <row r="11" spans="1:17" ht="19" x14ac:dyDescent="0.25">
      <c r="A11" s="104"/>
      <c r="B11" s="76">
        <v>1</v>
      </c>
      <c r="C11" s="77" t="s">
        <v>337</v>
      </c>
      <c r="D11" s="78" t="s">
        <v>197</v>
      </c>
      <c r="E11" s="79" t="s">
        <v>22</v>
      </c>
      <c r="F11" s="79">
        <v>47</v>
      </c>
      <c r="G11" s="80">
        <v>2</v>
      </c>
      <c r="H11" s="81">
        <v>-24.78</v>
      </c>
      <c r="I11" s="82"/>
      <c r="J11" s="76">
        <v>1</v>
      </c>
      <c r="K11" s="77" t="s">
        <v>342</v>
      </c>
      <c r="L11" s="78" t="s">
        <v>194</v>
      </c>
      <c r="M11" s="79" t="s">
        <v>10</v>
      </c>
      <c r="N11" s="79">
        <v>52</v>
      </c>
      <c r="O11" s="80">
        <v>2</v>
      </c>
      <c r="P11" s="81">
        <v>-29.24</v>
      </c>
      <c r="Q11" s="75"/>
    </row>
    <row r="12" spans="1:17" ht="19" x14ac:dyDescent="0.25">
      <c r="A12" s="104"/>
      <c r="B12" s="76">
        <v>2</v>
      </c>
      <c r="C12" s="77" t="s">
        <v>338</v>
      </c>
      <c r="D12" s="84" t="s">
        <v>197</v>
      </c>
      <c r="E12" s="79" t="s">
        <v>22</v>
      </c>
      <c r="F12" s="79">
        <v>62</v>
      </c>
      <c r="G12" s="80">
        <v>3</v>
      </c>
      <c r="H12" s="81">
        <v>-21.08</v>
      </c>
      <c r="I12" s="82"/>
      <c r="J12" s="83">
        <v>2</v>
      </c>
      <c r="K12" s="77" t="s">
        <v>343</v>
      </c>
      <c r="L12" s="78" t="s">
        <v>194</v>
      </c>
      <c r="M12" s="85" t="s">
        <v>10</v>
      </c>
      <c r="N12" s="79">
        <v>52</v>
      </c>
      <c r="O12" s="80">
        <v>3</v>
      </c>
      <c r="P12" s="81">
        <v>-15.2</v>
      </c>
      <c r="Q12" s="75"/>
    </row>
    <row r="13" spans="1:17" ht="19" x14ac:dyDescent="0.25">
      <c r="A13" s="104"/>
      <c r="B13" s="83">
        <v>3</v>
      </c>
      <c r="C13" s="77" t="s">
        <v>339</v>
      </c>
      <c r="D13" s="84" t="s">
        <v>191</v>
      </c>
      <c r="E13" s="85" t="s">
        <v>22</v>
      </c>
      <c r="F13" s="79">
        <v>49</v>
      </c>
      <c r="G13" s="80">
        <v>3</v>
      </c>
      <c r="H13" s="81">
        <v>-15.52</v>
      </c>
      <c r="I13" s="82"/>
      <c r="J13" s="83">
        <v>3</v>
      </c>
      <c r="K13" s="77" t="s">
        <v>344</v>
      </c>
      <c r="L13" s="78" t="s">
        <v>198</v>
      </c>
      <c r="M13" s="85" t="s">
        <v>10</v>
      </c>
      <c r="N13" s="79">
        <v>64</v>
      </c>
      <c r="O13" s="80">
        <v>2</v>
      </c>
      <c r="P13" s="81">
        <v>-10.26</v>
      </c>
      <c r="Q13" s="75"/>
    </row>
    <row r="14" spans="1:17" ht="19" x14ac:dyDescent="0.25">
      <c r="A14" s="104"/>
      <c r="B14" s="83">
        <v>4</v>
      </c>
      <c r="C14" s="77" t="s">
        <v>680</v>
      </c>
      <c r="D14" s="84" t="s">
        <v>179</v>
      </c>
      <c r="E14" s="85" t="s">
        <v>22</v>
      </c>
      <c r="F14" s="79">
        <v>17</v>
      </c>
      <c r="G14" s="80">
        <v>2</v>
      </c>
      <c r="H14" s="81">
        <v>-14.84</v>
      </c>
      <c r="I14" s="82"/>
      <c r="J14" s="83">
        <v>4</v>
      </c>
      <c r="K14" s="77" t="s">
        <v>346</v>
      </c>
      <c r="L14" s="78" t="s">
        <v>196</v>
      </c>
      <c r="M14" s="85" t="s">
        <v>10</v>
      </c>
      <c r="N14" s="79">
        <v>57</v>
      </c>
      <c r="O14" s="80">
        <v>2</v>
      </c>
      <c r="P14" s="81">
        <v>-5.86</v>
      </c>
      <c r="Q14" s="75"/>
    </row>
    <row r="15" spans="1:17" ht="19" x14ac:dyDescent="0.25">
      <c r="A15" s="104"/>
      <c r="B15" s="83">
        <v>5</v>
      </c>
      <c r="C15" s="77" t="s">
        <v>681</v>
      </c>
      <c r="D15" s="84" t="s">
        <v>185</v>
      </c>
      <c r="E15" s="85" t="s">
        <v>22</v>
      </c>
      <c r="F15" s="79">
        <v>32</v>
      </c>
      <c r="G15" s="80">
        <v>3</v>
      </c>
      <c r="H15" s="81">
        <v>-13.07</v>
      </c>
      <c r="I15" s="82"/>
      <c r="J15" s="83">
        <v>5</v>
      </c>
      <c r="K15" s="77" t="s">
        <v>345</v>
      </c>
      <c r="L15" s="78" t="s">
        <v>190</v>
      </c>
      <c r="M15" s="85" t="s">
        <v>10</v>
      </c>
      <c r="N15" s="79">
        <v>40</v>
      </c>
      <c r="O15" s="80">
        <v>2</v>
      </c>
      <c r="P15" s="81">
        <v>-5.1100000000000003</v>
      </c>
      <c r="Q15" s="75"/>
    </row>
    <row r="16" spans="1:17" ht="47" x14ac:dyDescent="0.15">
      <c r="A16" s="105"/>
      <c r="B16" s="110" t="s">
        <v>682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2"/>
      <c r="Q16" s="87"/>
    </row>
    <row r="17" spans="1:17" ht="18" x14ac:dyDescent="0.2">
      <c r="A17" s="105"/>
      <c r="B17" s="88">
        <v>6</v>
      </c>
      <c r="C17" s="89" t="s">
        <v>683</v>
      </c>
      <c r="D17" s="90" t="s">
        <v>191</v>
      </c>
      <c r="E17" s="91" t="s">
        <v>22</v>
      </c>
      <c r="F17" s="91">
        <v>48</v>
      </c>
      <c r="G17" s="92">
        <v>3</v>
      </c>
      <c r="H17" s="93">
        <v>-11.5</v>
      </c>
      <c r="I17" s="82"/>
      <c r="J17" s="88">
        <v>6</v>
      </c>
      <c r="K17" s="89" t="s">
        <v>688</v>
      </c>
      <c r="L17" s="90" t="s">
        <v>188</v>
      </c>
      <c r="M17" s="91" t="s">
        <v>10</v>
      </c>
      <c r="N17" s="91">
        <v>38</v>
      </c>
      <c r="O17" s="92">
        <v>3</v>
      </c>
      <c r="P17" s="93">
        <v>-4.49</v>
      </c>
      <c r="Q17" s="87"/>
    </row>
    <row r="18" spans="1:17" ht="18" x14ac:dyDescent="0.2">
      <c r="A18" s="105"/>
      <c r="B18" s="88">
        <v>7</v>
      </c>
      <c r="C18" s="89" t="s">
        <v>340</v>
      </c>
      <c r="D18" s="90" t="s">
        <v>189</v>
      </c>
      <c r="E18" s="91" t="s">
        <v>22</v>
      </c>
      <c r="F18" s="91">
        <v>42</v>
      </c>
      <c r="G18" s="92">
        <v>3</v>
      </c>
      <c r="H18" s="93">
        <v>-10.81</v>
      </c>
      <c r="I18" s="82"/>
      <c r="J18" s="88">
        <v>7</v>
      </c>
      <c r="K18" s="89" t="s">
        <v>687</v>
      </c>
      <c r="L18" s="90" t="s">
        <v>192</v>
      </c>
      <c r="M18" s="91" t="s">
        <v>10</v>
      </c>
      <c r="N18" s="91">
        <v>47</v>
      </c>
      <c r="O18" s="92">
        <v>2</v>
      </c>
      <c r="P18" s="93">
        <v>-3.46</v>
      </c>
      <c r="Q18" s="87"/>
    </row>
    <row r="19" spans="1:17" ht="18" x14ac:dyDescent="0.2">
      <c r="A19" s="105"/>
      <c r="B19" s="88">
        <v>8</v>
      </c>
      <c r="C19" s="89" t="s">
        <v>684</v>
      </c>
      <c r="D19" s="90" t="s">
        <v>189</v>
      </c>
      <c r="E19" s="91" t="s">
        <v>22</v>
      </c>
      <c r="F19" s="91">
        <v>41</v>
      </c>
      <c r="G19" s="92">
        <v>2</v>
      </c>
      <c r="H19" s="93">
        <v>-9.42</v>
      </c>
      <c r="I19" s="82"/>
      <c r="J19" s="88">
        <v>8</v>
      </c>
      <c r="K19" s="89" t="s">
        <v>689</v>
      </c>
      <c r="L19" s="90" t="s">
        <v>190</v>
      </c>
      <c r="M19" s="91" t="s">
        <v>10</v>
      </c>
      <c r="N19" s="91">
        <v>41</v>
      </c>
      <c r="O19" s="92">
        <v>2</v>
      </c>
      <c r="P19" s="93">
        <v>0.15</v>
      </c>
      <c r="Q19" s="87"/>
    </row>
    <row r="20" spans="1:17" ht="18" x14ac:dyDescent="0.2">
      <c r="A20" s="105"/>
      <c r="B20" s="88">
        <v>9</v>
      </c>
      <c r="C20" s="89" t="s">
        <v>685</v>
      </c>
      <c r="D20" s="90" t="s">
        <v>193</v>
      </c>
      <c r="E20" s="91" t="s">
        <v>22</v>
      </c>
      <c r="F20" s="91">
        <v>51</v>
      </c>
      <c r="G20" s="92">
        <v>2</v>
      </c>
      <c r="H20" s="93">
        <v>-7.35</v>
      </c>
      <c r="I20" s="82"/>
      <c r="J20" s="88">
        <v>9</v>
      </c>
      <c r="K20" s="89" t="s">
        <v>347</v>
      </c>
      <c r="L20" s="90" t="s">
        <v>198</v>
      </c>
      <c r="M20" s="91" t="s">
        <v>10</v>
      </c>
      <c r="N20" s="91">
        <v>63</v>
      </c>
      <c r="O20" s="92">
        <v>3</v>
      </c>
      <c r="P20" s="93">
        <v>2.4</v>
      </c>
      <c r="Q20" s="87"/>
    </row>
    <row r="21" spans="1:17" ht="18" x14ac:dyDescent="0.2">
      <c r="A21" s="105"/>
      <c r="B21" s="88">
        <v>10</v>
      </c>
      <c r="C21" s="89" t="s">
        <v>341</v>
      </c>
      <c r="D21" s="90" t="s">
        <v>189</v>
      </c>
      <c r="E21" s="91" t="s">
        <v>22</v>
      </c>
      <c r="F21" s="91">
        <v>41</v>
      </c>
      <c r="G21" s="92">
        <v>3</v>
      </c>
      <c r="H21" s="93">
        <v>-7.12</v>
      </c>
      <c r="I21" s="82"/>
      <c r="J21" s="88">
        <v>10</v>
      </c>
      <c r="K21" s="89" t="s">
        <v>690</v>
      </c>
      <c r="L21" s="90" t="s">
        <v>192</v>
      </c>
      <c r="M21" s="91" t="s">
        <v>10</v>
      </c>
      <c r="N21" s="91">
        <v>45</v>
      </c>
      <c r="O21" s="92">
        <v>3</v>
      </c>
      <c r="P21" s="93">
        <v>7.61</v>
      </c>
      <c r="Q21" s="87"/>
    </row>
    <row r="22" spans="1:17" ht="39" customHeight="1" x14ac:dyDescent="0.25">
      <c r="A22" s="94"/>
      <c r="B22" s="113" t="s">
        <v>686</v>
      </c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87"/>
    </row>
    <row r="23" spans="1:17" x14ac:dyDescent="0.15">
      <c r="A23" s="86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87"/>
    </row>
    <row r="24" spans="1:17" x14ac:dyDescent="0.15">
      <c r="A24" s="86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87"/>
    </row>
    <row r="25" spans="1:17" x14ac:dyDescent="0.15">
      <c r="A25" s="86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87"/>
    </row>
    <row r="26" spans="1:17" x14ac:dyDescent="0.15">
      <c r="A26" s="86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87"/>
    </row>
    <row r="27" spans="1:17" ht="18" x14ac:dyDescent="0.2">
      <c r="A27" s="86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6"/>
      <c r="N27" s="95"/>
      <c r="O27" s="95"/>
      <c r="P27" s="95"/>
      <c r="Q27" s="87"/>
    </row>
    <row r="28" spans="1:17" x14ac:dyDescent="0.15">
      <c r="A28" s="86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87"/>
    </row>
    <row r="29" spans="1:17" x14ac:dyDescent="0.15">
      <c r="A29" s="86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87"/>
    </row>
    <row r="30" spans="1:17" x14ac:dyDescent="0.15">
      <c r="A30" s="86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87"/>
    </row>
    <row r="31" spans="1:17" x14ac:dyDescent="0.15">
      <c r="A31" s="86"/>
      <c r="B31" s="95"/>
      <c r="C31" s="63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87"/>
    </row>
    <row r="32" spans="1:17" x14ac:dyDescent="0.15">
      <c r="A32" s="86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87"/>
    </row>
    <row r="33" spans="1:17" x14ac:dyDescent="0.15">
      <c r="A33" s="86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87"/>
    </row>
    <row r="34" spans="1:17" x14ac:dyDescent="0.15">
      <c r="A34" s="86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87"/>
    </row>
    <row r="35" spans="1:17" x14ac:dyDescent="0.15">
      <c r="A35" s="86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87"/>
    </row>
    <row r="36" spans="1:17" ht="14" thickBot="1" x14ac:dyDescent="0.2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9"/>
    </row>
  </sheetData>
  <mergeCells count="3">
    <mergeCell ref="B16:P16"/>
    <mergeCell ref="B22:P22"/>
    <mergeCell ref="A9:Q9"/>
  </mergeCells>
  <pageMargins left="0.7" right="0.7" top="0.75" bottom="0.75" header="0.3" footer="0.3"/>
  <pageSetup paperSize="9" scale="56" orientation="landscape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198"/>
  <sheetViews>
    <sheetView workbookViewId="0">
      <selection activeCell="A65" sqref="A65"/>
    </sheetView>
  </sheetViews>
  <sheetFormatPr baseColWidth="10" defaultRowHeight="13" x14ac:dyDescent="0.15"/>
  <cols>
    <col min="1" max="1" width="13.6640625" bestFit="1" customWidth="1"/>
    <col min="2" max="256" width="8.83203125" customWidth="1"/>
  </cols>
  <sheetData>
    <row r="2" spans="1:2" x14ac:dyDescent="0.15">
      <c r="A2" t="s">
        <v>112</v>
      </c>
      <c r="B2" t="s">
        <v>104</v>
      </c>
    </row>
    <row r="3" spans="1:2" x14ac:dyDescent="0.15">
      <c r="A3" t="s">
        <v>172</v>
      </c>
      <c r="B3" t="s">
        <v>260</v>
      </c>
    </row>
    <row r="4" spans="1:2" x14ac:dyDescent="0.15">
      <c r="A4" t="s">
        <v>153</v>
      </c>
      <c r="B4" t="s">
        <v>154</v>
      </c>
    </row>
    <row r="5" spans="1:2" x14ac:dyDescent="0.15">
      <c r="A5" t="s">
        <v>165</v>
      </c>
      <c r="B5" t="s">
        <v>222</v>
      </c>
    </row>
    <row r="6" spans="1:2" x14ac:dyDescent="0.15">
      <c r="A6" t="s">
        <v>271</v>
      </c>
      <c r="B6" t="s">
        <v>83</v>
      </c>
    </row>
    <row r="7" spans="1:2" x14ac:dyDescent="0.15">
      <c r="A7" t="s">
        <v>55</v>
      </c>
      <c r="B7" t="s">
        <v>78</v>
      </c>
    </row>
    <row r="8" spans="1:2" x14ac:dyDescent="0.15">
      <c r="A8" t="s">
        <v>325</v>
      </c>
      <c r="B8" t="s">
        <v>326</v>
      </c>
    </row>
    <row r="9" spans="1:2" x14ac:dyDescent="0.15">
      <c r="A9" t="s">
        <v>227</v>
      </c>
      <c r="B9" t="s">
        <v>228</v>
      </c>
    </row>
    <row r="10" spans="1:2" x14ac:dyDescent="0.15">
      <c r="A10" t="s">
        <v>82</v>
      </c>
      <c r="B10" s="63" t="s">
        <v>83</v>
      </c>
    </row>
    <row r="11" spans="1:2" x14ac:dyDescent="0.15">
      <c r="A11" t="s">
        <v>18</v>
      </c>
      <c r="B11" t="s">
        <v>79</v>
      </c>
    </row>
    <row r="12" spans="1:2" x14ac:dyDescent="0.15">
      <c r="A12" t="s">
        <v>116</v>
      </c>
      <c r="B12" t="s">
        <v>117</v>
      </c>
    </row>
    <row r="13" spans="1:2" x14ac:dyDescent="0.15">
      <c r="A13" t="s">
        <v>98</v>
      </c>
      <c r="B13" t="s">
        <v>99</v>
      </c>
    </row>
    <row r="14" spans="1:2" x14ac:dyDescent="0.15">
      <c r="A14" t="s">
        <v>94</v>
      </c>
      <c r="B14" t="s">
        <v>85</v>
      </c>
    </row>
    <row r="15" spans="1:2" x14ac:dyDescent="0.15">
      <c r="A15" t="s">
        <v>321</v>
      </c>
      <c r="B15" t="s">
        <v>322</v>
      </c>
    </row>
    <row r="16" spans="1:2" x14ac:dyDescent="0.15">
      <c r="A16" t="s">
        <v>219</v>
      </c>
      <c r="B16" t="s">
        <v>220</v>
      </c>
    </row>
    <row r="17" spans="1:2" x14ac:dyDescent="0.15">
      <c r="A17" t="s">
        <v>313</v>
      </c>
      <c r="B17" t="s">
        <v>314</v>
      </c>
    </row>
    <row r="18" spans="1:2" x14ac:dyDescent="0.15">
      <c r="A18" t="s">
        <v>296</v>
      </c>
      <c r="B18" t="s">
        <v>297</v>
      </c>
    </row>
    <row r="19" spans="1:2" x14ac:dyDescent="0.15">
      <c r="A19" s="109" t="s">
        <v>612</v>
      </c>
      <c r="B19" s="109" t="s">
        <v>89</v>
      </c>
    </row>
    <row r="20" spans="1:2" x14ac:dyDescent="0.15">
      <c r="A20" t="s">
        <v>95</v>
      </c>
      <c r="B20" t="s">
        <v>91</v>
      </c>
    </row>
    <row r="21" spans="1:2" x14ac:dyDescent="0.15">
      <c r="A21" t="s">
        <v>315</v>
      </c>
      <c r="B21" t="s">
        <v>166</v>
      </c>
    </row>
    <row r="22" spans="1:2" x14ac:dyDescent="0.15">
      <c r="A22" t="s">
        <v>37</v>
      </c>
      <c r="B22" t="s">
        <v>77</v>
      </c>
    </row>
    <row r="23" spans="1:2" x14ac:dyDescent="0.15">
      <c r="A23" t="s">
        <v>302</v>
      </c>
      <c r="B23" t="s">
        <v>89</v>
      </c>
    </row>
    <row r="24" spans="1:2" x14ac:dyDescent="0.15">
      <c r="A24" t="s">
        <v>311</v>
      </c>
      <c r="B24" t="s">
        <v>312</v>
      </c>
    </row>
    <row r="25" spans="1:2" x14ac:dyDescent="0.15">
      <c r="A25" t="s">
        <v>223</v>
      </c>
      <c r="B25" t="s">
        <v>224</v>
      </c>
    </row>
    <row r="26" spans="1:2" x14ac:dyDescent="0.15">
      <c r="A26" t="s">
        <v>287</v>
      </c>
      <c r="B26" t="s">
        <v>288</v>
      </c>
    </row>
    <row r="27" spans="1:2" x14ac:dyDescent="0.15">
      <c r="A27" t="s">
        <v>140</v>
      </c>
      <c r="B27" t="s">
        <v>141</v>
      </c>
    </row>
    <row r="28" spans="1:2" x14ac:dyDescent="0.15">
      <c r="A28" t="s">
        <v>143</v>
      </c>
      <c r="B28" t="s">
        <v>144</v>
      </c>
    </row>
    <row r="29" spans="1:2" x14ac:dyDescent="0.15">
      <c r="A29" t="s">
        <v>101</v>
      </c>
      <c r="B29" t="s">
        <v>120</v>
      </c>
    </row>
    <row r="30" spans="1:2" x14ac:dyDescent="0.15">
      <c r="A30" t="s">
        <v>272</v>
      </c>
      <c r="B30" t="s">
        <v>273</v>
      </c>
    </row>
    <row r="31" spans="1:2" x14ac:dyDescent="0.15">
      <c r="A31" t="s">
        <v>300</v>
      </c>
      <c r="B31" t="s">
        <v>301</v>
      </c>
    </row>
    <row r="32" spans="1:2" x14ac:dyDescent="0.15">
      <c r="A32" t="s">
        <v>139</v>
      </c>
      <c r="B32" t="s">
        <v>85</v>
      </c>
    </row>
    <row r="33" spans="1:2" x14ac:dyDescent="0.15">
      <c r="A33" t="s">
        <v>20</v>
      </c>
      <c r="B33" t="s">
        <v>80</v>
      </c>
    </row>
    <row r="34" spans="1:2" x14ac:dyDescent="0.15">
      <c r="A34" t="s">
        <v>149</v>
      </c>
      <c r="B34" t="s">
        <v>150</v>
      </c>
    </row>
    <row r="35" spans="1:2" x14ac:dyDescent="0.15">
      <c r="A35" t="s">
        <v>318</v>
      </c>
      <c r="B35" t="s">
        <v>27</v>
      </c>
    </row>
    <row r="36" spans="1:2" x14ac:dyDescent="0.15">
      <c r="A36" t="s">
        <v>256</v>
      </c>
      <c r="B36" t="s">
        <v>257</v>
      </c>
    </row>
    <row r="37" spans="1:2" x14ac:dyDescent="0.15">
      <c r="A37" t="s">
        <v>248</v>
      </c>
      <c r="B37" t="s">
        <v>249</v>
      </c>
    </row>
    <row r="38" spans="1:2" x14ac:dyDescent="0.15">
      <c r="A38" t="s">
        <v>133</v>
      </c>
      <c r="B38" s="63" t="s">
        <v>134</v>
      </c>
    </row>
    <row r="39" spans="1:2" x14ac:dyDescent="0.15">
      <c r="A39" t="s">
        <v>306</v>
      </c>
      <c r="B39" t="s">
        <v>307</v>
      </c>
    </row>
    <row r="40" spans="1:2" x14ac:dyDescent="0.15">
      <c r="A40" t="s">
        <v>129</v>
      </c>
      <c r="B40" t="s">
        <v>130</v>
      </c>
    </row>
    <row r="41" spans="1:2" x14ac:dyDescent="0.15">
      <c r="A41" t="s">
        <v>114</v>
      </c>
      <c r="B41" t="s">
        <v>115</v>
      </c>
    </row>
    <row r="42" spans="1:2" x14ac:dyDescent="0.15">
      <c r="A42" t="s">
        <v>56</v>
      </c>
      <c r="B42" t="s">
        <v>76</v>
      </c>
    </row>
    <row r="43" spans="1:2" x14ac:dyDescent="0.15">
      <c r="A43" t="s">
        <v>282</v>
      </c>
      <c r="B43" s="63" t="s">
        <v>283</v>
      </c>
    </row>
    <row r="44" spans="1:2" x14ac:dyDescent="0.15">
      <c r="A44" t="s">
        <v>332</v>
      </c>
      <c r="B44" t="s">
        <v>333</v>
      </c>
    </row>
    <row r="45" spans="1:2" x14ac:dyDescent="0.15">
      <c r="A45" t="s">
        <v>105</v>
      </c>
      <c r="B45" t="s">
        <v>106</v>
      </c>
    </row>
    <row r="46" spans="1:2" x14ac:dyDescent="0.15">
      <c r="A46" t="s">
        <v>237</v>
      </c>
      <c r="B46" t="s">
        <v>238</v>
      </c>
    </row>
    <row r="47" spans="1:2" x14ac:dyDescent="0.15">
      <c r="A47" t="s">
        <v>267</v>
      </c>
      <c r="B47" t="s">
        <v>268</v>
      </c>
    </row>
    <row r="48" spans="1:2" x14ac:dyDescent="0.15">
      <c r="A48" s="109" t="s">
        <v>628</v>
      </c>
      <c r="B48" s="109" t="s">
        <v>629</v>
      </c>
    </row>
    <row r="49" spans="1:2" x14ac:dyDescent="0.15">
      <c r="A49" t="s">
        <v>230</v>
      </c>
      <c r="B49" t="s">
        <v>231</v>
      </c>
    </row>
    <row r="50" spans="1:2" x14ac:dyDescent="0.15">
      <c r="A50" t="s">
        <v>170</v>
      </c>
      <c r="B50" s="63" t="s">
        <v>171</v>
      </c>
    </row>
    <row r="51" spans="1:2" x14ac:dyDescent="0.15">
      <c r="A51" t="s">
        <v>61</v>
      </c>
      <c r="B51" t="s">
        <v>232</v>
      </c>
    </row>
    <row r="52" spans="1:2" x14ac:dyDescent="0.15">
      <c r="A52" t="s">
        <v>61</v>
      </c>
      <c r="B52" t="s">
        <v>88</v>
      </c>
    </row>
    <row r="53" spans="1:2" x14ac:dyDescent="0.15">
      <c r="A53" t="s">
        <v>103</v>
      </c>
      <c r="B53" s="63" t="s">
        <v>278</v>
      </c>
    </row>
    <row r="54" spans="1:2" x14ac:dyDescent="0.15">
      <c r="A54" t="s">
        <v>122</v>
      </c>
      <c r="B54" t="s">
        <v>123</v>
      </c>
    </row>
    <row r="55" spans="1:2" x14ac:dyDescent="0.15">
      <c r="A55" t="s">
        <v>245</v>
      </c>
      <c r="B55" t="s">
        <v>88</v>
      </c>
    </row>
    <row r="56" spans="1:2" x14ac:dyDescent="0.15">
      <c r="A56" t="s">
        <v>328</v>
      </c>
      <c r="B56" t="s">
        <v>293</v>
      </c>
    </row>
    <row r="57" spans="1:2" x14ac:dyDescent="0.15">
      <c r="A57" t="s">
        <v>261</v>
      </c>
      <c r="B57" t="s">
        <v>262</v>
      </c>
    </row>
    <row r="58" spans="1:2" x14ac:dyDescent="0.15">
      <c r="A58" t="s">
        <v>162</v>
      </c>
      <c r="B58" s="63" t="s">
        <v>163</v>
      </c>
    </row>
    <row r="59" spans="1:2" x14ac:dyDescent="0.15">
      <c r="A59" t="s">
        <v>330</v>
      </c>
      <c r="B59" t="s">
        <v>331</v>
      </c>
    </row>
    <row r="60" spans="1:2" x14ac:dyDescent="0.15">
      <c r="A60" t="s">
        <v>217</v>
      </c>
      <c r="B60" t="s">
        <v>218</v>
      </c>
    </row>
    <row r="61" spans="1:2" x14ac:dyDescent="0.15">
      <c r="A61" t="s">
        <v>320</v>
      </c>
      <c r="B61" t="s">
        <v>249</v>
      </c>
    </row>
    <row r="62" spans="1:2" x14ac:dyDescent="0.15">
      <c r="A62" t="s">
        <v>58</v>
      </c>
      <c r="B62" t="s">
        <v>90</v>
      </c>
    </row>
    <row r="63" spans="1:2" x14ac:dyDescent="0.15">
      <c r="A63" t="s">
        <v>69</v>
      </c>
      <c r="B63" t="s">
        <v>81</v>
      </c>
    </row>
    <row r="64" spans="1:2" x14ac:dyDescent="0.15">
      <c r="A64" s="109" t="s">
        <v>393</v>
      </c>
      <c r="B64" s="109" t="s">
        <v>394</v>
      </c>
    </row>
    <row r="65" spans="1:2" x14ac:dyDescent="0.15">
      <c r="A65" t="s">
        <v>146</v>
      </c>
      <c r="B65" t="s">
        <v>147</v>
      </c>
    </row>
    <row r="66" spans="1:2" x14ac:dyDescent="0.15">
      <c r="A66" t="s">
        <v>290</v>
      </c>
      <c r="B66" t="s">
        <v>291</v>
      </c>
    </row>
    <row r="67" spans="1:2" x14ac:dyDescent="0.15">
      <c r="A67" t="s">
        <v>118</v>
      </c>
      <c r="B67" t="s">
        <v>119</v>
      </c>
    </row>
    <row r="68" spans="1:2" x14ac:dyDescent="0.15">
      <c r="A68" t="s">
        <v>316</v>
      </c>
      <c r="B68" t="s">
        <v>317</v>
      </c>
    </row>
    <row r="69" spans="1:2" x14ac:dyDescent="0.15">
      <c r="A69" t="s">
        <v>29</v>
      </c>
      <c r="B69" t="s">
        <v>87</v>
      </c>
    </row>
    <row r="70" spans="1:2" x14ac:dyDescent="0.15">
      <c r="A70" t="s">
        <v>109</v>
      </c>
      <c r="B70" t="s">
        <v>110</v>
      </c>
    </row>
    <row r="71" spans="1:2" x14ac:dyDescent="0.15">
      <c r="A71" t="s">
        <v>308</v>
      </c>
      <c r="B71" t="s">
        <v>309</v>
      </c>
    </row>
    <row r="72" spans="1:2" x14ac:dyDescent="0.15">
      <c r="A72" t="s">
        <v>242</v>
      </c>
      <c r="B72" t="s">
        <v>243</v>
      </c>
    </row>
    <row r="73" spans="1:2" x14ac:dyDescent="0.15">
      <c r="A73" t="s">
        <v>229</v>
      </c>
      <c r="B73" t="s">
        <v>99</v>
      </c>
    </row>
    <row r="74" spans="1:2" x14ac:dyDescent="0.15">
      <c r="A74" t="s">
        <v>292</v>
      </c>
      <c r="B74" t="s">
        <v>293</v>
      </c>
    </row>
    <row r="75" spans="1:2" x14ac:dyDescent="0.15">
      <c r="A75" s="109" t="s">
        <v>619</v>
      </c>
      <c r="B75" s="109" t="s">
        <v>678</v>
      </c>
    </row>
    <row r="76" spans="1:2" x14ac:dyDescent="0.15">
      <c r="A76" t="s">
        <v>304</v>
      </c>
      <c r="B76" t="s">
        <v>142</v>
      </c>
    </row>
    <row r="77" spans="1:2" x14ac:dyDescent="0.15">
      <c r="A77" t="s">
        <v>136</v>
      </c>
      <c r="B77" s="63" t="s">
        <v>137</v>
      </c>
    </row>
    <row r="78" spans="1:2" x14ac:dyDescent="0.15">
      <c r="A78" t="s">
        <v>26</v>
      </c>
      <c r="B78" t="s">
        <v>87</v>
      </c>
    </row>
    <row r="79" spans="1:2" x14ac:dyDescent="0.15">
      <c r="A79" t="s">
        <v>251</v>
      </c>
      <c r="B79" t="s">
        <v>252</v>
      </c>
    </row>
    <row r="80" spans="1:2" x14ac:dyDescent="0.15">
      <c r="A80" t="s">
        <v>233</v>
      </c>
      <c r="B80" t="s">
        <v>234</v>
      </c>
    </row>
    <row r="81" spans="1:2" x14ac:dyDescent="0.15">
      <c r="A81" s="63"/>
      <c r="B81" s="65"/>
    </row>
    <row r="82" spans="1:2" x14ac:dyDescent="0.15">
      <c r="A82" s="63"/>
      <c r="B82" s="63"/>
    </row>
    <row r="83" spans="1:2" x14ac:dyDescent="0.15">
      <c r="A83" s="63"/>
      <c r="B83" s="63"/>
    </row>
    <row r="84" spans="1:2" x14ac:dyDescent="0.15">
      <c r="A84" s="63"/>
      <c r="B84" s="63"/>
    </row>
    <row r="85" spans="1:2" x14ac:dyDescent="0.15">
      <c r="A85" s="63"/>
      <c r="B85" s="63"/>
    </row>
    <row r="86" spans="1:2" ht="15" x14ac:dyDescent="0.2">
      <c r="A86" s="27"/>
      <c r="B86" s="27"/>
    </row>
    <row r="87" spans="1:2" x14ac:dyDescent="0.15">
      <c r="A87" s="63"/>
      <c r="B87" s="63"/>
    </row>
    <row r="88" spans="1:2" x14ac:dyDescent="0.15">
      <c r="A88" s="63"/>
      <c r="B88" s="63"/>
    </row>
    <row r="89" spans="1:2" ht="15" x14ac:dyDescent="0.2">
      <c r="A89" s="27"/>
      <c r="B89" s="27"/>
    </row>
    <row r="90" spans="1:2" x14ac:dyDescent="0.15">
      <c r="A90" s="63"/>
      <c r="B90" s="63"/>
    </row>
    <row r="91" spans="1:2" x14ac:dyDescent="0.15">
      <c r="A91" s="63"/>
      <c r="B91" s="63"/>
    </row>
    <row r="92" spans="1:2" ht="15" x14ac:dyDescent="0.2">
      <c r="A92" s="27"/>
      <c r="B92" s="27"/>
    </row>
    <row r="93" spans="1:2" x14ac:dyDescent="0.15">
      <c r="A93" s="63"/>
      <c r="B93" s="63"/>
    </row>
    <row r="94" spans="1:2" x14ac:dyDescent="0.15">
      <c r="A94" s="63"/>
      <c r="B94" s="65"/>
    </row>
    <row r="95" spans="1:2" x14ac:dyDescent="0.15">
      <c r="A95" s="63"/>
      <c r="B95" s="65"/>
    </row>
    <row r="96" spans="1:2" x14ac:dyDescent="0.15">
      <c r="A96" s="63"/>
      <c r="B96" s="63"/>
    </row>
    <row r="97" spans="1:2" ht="15" x14ac:dyDescent="0.2">
      <c r="A97" s="27"/>
      <c r="B97" s="27"/>
    </row>
    <row r="98" spans="1:2" x14ac:dyDescent="0.15">
      <c r="A98" s="63"/>
      <c r="B98" s="63"/>
    </row>
    <row r="99" spans="1:2" x14ac:dyDescent="0.15">
      <c r="A99" s="63"/>
      <c r="B99" s="63"/>
    </row>
    <row r="100" spans="1:2" x14ac:dyDescent="0.15">
      <c r="A100" s="63"/>
      <c r="B100" s="63"/>
    </row>
    <row r="101" spans="1:2" x14ac:dyDescent="0.15">
      <c r="A101" s="63"/>
      <c r="B101" s="63"/>
    </row>
    <row r="102" spans="1:2" x14ac:dyDescent="0.15">
      <c r="A102" s="63"/>
      <c r="B102" s="63"/>
    </row>
    <row r="103" spans="1:2" x14ac:dyDescent="0.15">
      <c r="A103" s="63"/>
      <c r="B103" s="63"/>
    </row>
    <row r="104" spans="1:2" x14ac:dyDescent="0.15">
      <c r="A104" s="63"/>
      <c r="B104" s="63"/>
    </row>
    <row r="105" spans="1:2" x14ac:dyDescent="0.15">
      <c r="A105" s="38"/>
      <c r="B105" s="63"/>
    </row>
    <row r="106" spans="1:2" x14ac:dyDescent="0.15">
      <c r="A106" s="38"/>
      <c r="B106" s="63"/>
    </row>
    <row r="107" spans="1:2" x14ac:dyDescent="0.15">
      <c r="A107" s="38"/>
      <c r="B107" s="63"/>
    </row>
    <row r="108" spans="1:2" x14ac:dyDescent="0.15">
      <c r="A108" s="38"/>
      <c r="B108" s="63"/>
    </row>
    <row r="109" spans="1:2" x14ac:dyDescent="0.15">
      <c r="A109" s="38"/>
      <c r="B109" s="63"/>
    </row>
    <row r="110" spans="1:2" x14ac:dyDescent="0.15">
      <c r="A110" s="38"/>
      <c r="B110" s="63"/>
    </row>
    <row r="111" spans="1:2" x14ac:dyDescent="0.15">
      <c r="A111" s="38"/>
      <c r="B111" s="63"/>
    </row>
    <row r="112" spans="1:2" x14ac:dyDescent="0.15">
      <c r="A112" s="38"/>
      <c r="B112" s="63"/>
    </row>
    <row r="113" spans="1:2" x14ac:dyDescent="0.15">
      <c r="A113" s="38"/>
      <c r="B113" s="63"/>
    </row>
    <row r="114" spans="1:2" x14ac:dyDescent="0.15">
      <c r="A114" s="38"/>
      <c r="B114" s="63"/>
    </row>
    <row r="115" spans="1:2" x14ac:dyDescent="0.15">
      <c r="A115" s="38"/>
      <c r="B115" s="63"/>
    </row>
    <row r="116" spans="1:2" x14ac:dyDescent="0.15">
      <c r="A116" s="38"/>
      <c r="B116" s="63"/>
    </row>
    <row r="117" spans="1:2" x14ac:dyDescent="0.15">
      <c r="A117" s="38"/>
      <c r="B117" s="63"/>
    </row>
    <row r="118" spans="1:2" x14ac:dyDescent="0.15">
      <c r="A118" s="38"/>
      <c r="B118" s="63"/>
    </row>
    <row r="119" spans="1:2" x14ac:dyDescent="0.15">
      <c r="A119" s="38"/>
      <c r="B119" s="63"/>
    </row>
    <row r="120" spans="1:2" x14ac:dyDescent="0.15">
      <c r="A120" s="38"/>
      <c r="B120" s="63"/>
    </row>
    <row r="121" spans="1:2" x14ac:dyDescent="0.15">
      <c r="A121" s="38"/>
      <c r="B121" s="63"/>
    </row>
    <row r="122" spans="1:2" x14ac:dyDescent="0.15">
      <c r="A122" s="38"/>
      <c r="B122" s="63"/>
    </row>
    <row r="123" spans="1:2" x14ac:dyDescent="0.15">
      <c r="A123" s="38"/>
      <c r="B123" s="63"/>
    </row>
    <row r="124" spans="1:2" x14ac:dyDescent="0.15">
      <c r="A124" s="38"/>
      <c r="B124" s="63"/>
    </row>
    <row r="125" spans="1:2" x14ac:dyDescent="0.15">
      <c r="A125" s="38"/>
      <c r="B125" s="63"/>
    </row>
    <row r="126" spans="1:2" x14ac:dyDescent="0.15">
      <c r="A126" s="38"/>
      <c r="B126" s="63"/>
    </row>
    <row r="127" spans="1:2" x14ac:dyDescent="0.15">
      <c r="A127" s="38"/>
      <c r="B127" s="63"/>
    </row>
    <row r="128" spans="1:2" x14ac:dyDescent="0.15">
      <c r="A128" s="38"/>
      <c r="B128" s="63"/>
    </row>
    <row r="129" spans="1:2" x14ac:dyDescent="0.15">
      <c r="A129" s="38"/>
      <c r="B129" s="63"/>
    </row>
    <row r="130" spans="1:2" x14ac:dyDescent="0.15">
      <c r="A130" s="38"/>
      <c r="B130" s="63"/>
    </row>
    <row r="131" spans="1:2" x14ac:dyDescent="0.15">
      <c r="A131" s="38"/>
      <c r="B131" s="63"/>
    </row>
    <row r="132" spans="1:2" x14ac:dyDescent="0.15">
      <c r="A132" s="38"/>
      <c r="B132" s="63"/>
    </row>
    <row r="133" spans="1:2" x14ac:dyDescent="0.15">
      <c r="A133" s="38"/>
      <c r="B133" s="63"/>
    </row>
    <row r="134" spans="1:2" x14ac:dyDescent="0.15">
      <c r="A134" s="63"/>
      <c r="B134" s="63"/>
    </row>
    <row r="135" spans="1:2" x14ac:dyDescent="0.15">
      <c r="A135" s="63"/>
      <c r="B135" s="63"/>
    </row>
    <row r="136" spans="1:2" x14ac:dyDescent="0.15">
      <c r="A136" s="63"/>
      <c r="B136" s="63"/>
    </row>
    <row r="137" spans="1:2" x14ac:dyDescent="0.15">
      <c r="A137" s="63"/>
      <c r="B137" s="63"/>
    </row>
    <row r="138" spans="1:2" x14ac:dyDescent="0.15">
      <c r="A138" s="63"/>
      <c r="B138" s="63"/>
    </row>
    <row r="139" spans="1:2" x14ac:dyDescent="0.15">
      <c r="A139" s="63"/>
      <c r="B139" s="63"/>
    </row>
    <row r="140" spans="1:2" x14ac:dyDescent="0.15">
      <c r="A140" s="63"/>
      <c r="B140" s="63"/>
    </row>
    <row r="141" spans="1:2" x14ac:dyDescent="0.15">
      <c r="A141" s="63"/>
      <c r="B141" s="63"/>
    </row>
    <row r="142" spans="1:2" x14ac:dyDescent="0.15">
      <c r="A142" s="63"/>
      <c r="B142" s="63"/>
    </row>
    <row r="143" spans="1:2" x14ac:dyDescent="0.15">
      <c r="A143" s="63"/>
      <c r="B143" s="63"/>
    </row>
    <row r="144" spans="1:2" x14ac:dyDescent="0.15">
      <c r="A144" s="63"/>
      <c r="B144" s="63"/>
    </row>
    <row r="145" spans="1:2" x14ac:dyDescent="0.15">
      <c r="A145" s="63"/>
      <c r="B145" s="63"/>
    </row>
    <row r="146" spans="1:2" x14ac:dyDescent="0.15">
      <c r="A146" s="63"/>
      <c r="B146" s="63"/>
    </row>
    <row r="147" spans="1:2" x14ac:dyDescent="0.15">
      <c r="A147" s="63"/>
      <c r="B147" s="63"/>
    </row>
    <row r="148" spans="1:2" x14ac:dyDescent="0.15">
      <c r="A148" s="63"/>
      <c r="B148" s="63"/>
    </row>
    <row r="149" spans="1:2" x14ac:dyDescent="0.15">
      <c r="A149" s="63"/>
      <c r="B149" s="63"/>
    </row>
    <row r="150" spans="1:2" x14ac:dyDescent="0.15">
      <c r="A150" s="63"/>
      <c r="B150" s="63"/>
    </row>
    <row r="151" spans="1:2" x14ac:dyDescent="0.15">
      <c r="A151" s="63"/>
      <c r="B151" s="63"/>
    </row>
    <row r="152" spans="1:2" x14ac:dyDescent="0.15">
      <c r="A152" s="63"/>
      <c r="B152" s="63"/>
    </row>
    <row r="153" spans="1:2" x14ac:dyDescent="0.15">
      <c r="A153" s="63"/>
      <c r="B153" s="63"/>
    </row>
    <row r="154" spans="1:2" x14ac:dyDescent="0.15">
      <c r="A154" s="63"/>
      <c r="B154" s="63"/>
    </row>
    <row r="155" spans="1:2" x14ac:dyDescent="0.15">
      <c r="A155" s="63"/>
      <c r="B155" s="63"/>
    </row>
    <row r="156" spans="1:2" x14ac:dyDescent="0.15">
      <c r="A156" s="63"/>
      <c r="B156" s="63"/>
    </row>
    <row r="157" spans="1:2" x14ac:dyDescent="0.15">
      <c r="A157" s="63"/>
      <c r="B157" s="63"/>
    </row>
    <row r="158" spans="1:2" x14ac:dyDescent="0.15">
      <c r="A158" s="63"/>
      <c r="B158" s="63"/>
    </row>
    <row r="159" spans="1:2" x14ac:dyDescent="0.15">
      <c r="A159" s="63"/>
      <c r="B159" s="63"/>
    </row>
    <row r="160" spans="1:2" x14ac:dyDescent="0.15">
      <c r="A160" s="63"/>
      <c r="B160" s="63"/>
    </row>
    <row r="161" spans="1:2" x14ac:dyDescent="0.15">
      <c r="A161" s="63"/>
      <c r="B161" s="63"/>
    </row>
    <row r="162" spans="1:2" x14ac:dyDescent="0.15">
      <c r="A162" s="63"/>
      <c r="B162" s="63"/>
    </row>
    <row r="163" spans="1:2" x14ac:dyDescent="0.15">
      <c r="A163" s="63"/>
      <c r="B163" s="63"/>
    </row>
    <row r="164" spans="1:2" x14ac:dyDescent="0.15">
      <c r="A164" s="63"/>
      <c r="B164" s="63"/>
    </row>
    <row r="165" spans="1:2" x14ac:dyDescent="0.15">
      <c r="A165" s="63"/>
      <c r="B165" s="63"/>
    </row>
    <row r="166" spans="1:2" x14ac:dyDescent="0.15">
      <c r="A166" s="63"/>
      <c r="B166" s="63"/>
    </row>
    <row r="167" spans="1:2" x14ac:dyDescent="0.15">
      <c r="A167" s="63"/>
      <c r="B167" s="63"/>
    </row>
    <row r="168" spans="1:2" x14ac:dyDescent="0.15">
      <c r="A168" s="63"/>
      <c r="B168" s="63"/>
    </row>
    <row r="169" spans="1:2" x14ac:dyDescent="0.15">
      <c r="A169" s="63"/>
      <c r="B169" s="63"/>
    </row>
    <row r="170" spans="1:2" x14ac:dyDescent="0.15">
      <c r="A170" s="63"/>
      <c r="B170" s="63"/>
    </row>
    <row r="171" spans="1:2" x14ac:dyDescent="0.15">
      <c r="A171" s="63"/>
      <c r="B171" s="63"/>
    </row>
    <row r="172" spans="1:2" x14ac:dyDescent="0.15">
      <c r="A172" s="63"/>
      <c r="B172" s="63"/>
    </row>
    <row r="173" spans="1:2" x14ac:dyDescent="0.15">
      <c r="A173" s="63"/>
      <c r="B173" s="63"/>
    </row>
    <row r="174" spans="1:2" x14ac:dyDescent="0.15">
      <c r="A174" s="63"/>
      <c r="B174" s="63"/>
    </row>
    <row r="175" spans="1:2" x14ac:dyDescent="0.15">
      <c r="A175" s="63"/>
      <c r="B175" s="63"/>
    </row>
    <row r="176" spans="1:2" x14ac:dyDescent="0.15">
      <c r="A176" s="63"/>
      <c r="B176" s="63"/>
    </row>
    <row r="177" spans="1:2" x14ac:dyDescent="0.15">
      <c r="A177" s="63"/>
      <c r="B177" s="63"/>
    </row>
    <row r="178" spans="1:2" x14ac:dyDescent="0.15">
      <c r="A178" s="63"/>
      <c r="B178" s="63"/>
    </row>
    <row r="179" spans="1:2" x14ac:dyDescent="0.15">
      <c r="A179" s="63"/>
      <c r="B179" s="63"/>
    </row>
    <row r="180" spans="1:2" x14ac:dyDescent="0.15">
      <c r="A180" s="63"/>
      <c r="B180" s="63"/>
    </row>
    <row r="181" spans="1:2" x14ac:dyDescent="0.15">
      <c r="A181" s="63"/>
      <c r="B181" s="63"/>
    </row>
    <row r="182" spans="1:2" x14ac:dyDescent="0.15">
      <c r="A182" s="63"/>
      <c r="B182" s="63"/>
    </row>
    <row r="183" spans="1:2" x14ac:dyDescent="0.15">
      <c r="A183" s="63"/>
      <c r="B183" s="63"/>
    </row>
    <row r="184" spans="1:2" x14ac:dyDescent="0.15">
      <c r="A184" s="63"/>
      <c r="B184" s="63"/>
    </row>
    <row r="185" spans="1:2" x14ac:dyDescent="0.15">
      <c r="A185" s="63"/>
      <c r="B185" s="63"/>
    </row>
    <row r="186" spans="1:2" x14ac:dyDescent="0.15">
      <c r="A186" s="63"/>
      <c r="B186" s="63"/>
    </row>
    <row r="187" spans="1:2" x14ac:dyDescent="0.15">
      <c r="A187" s="63"/>
      <c r="B187" s="63"/>
    </row>
    <row r="188" spans="1:2" x14ac:dyDescent="0.15">
      <c r="A188" s="63"/>
      <c r="B188" s="63"/>
    </row>
    <row r="189" spans="1:2" x14ac:dyDescent="0.15">
      <c r="A189" s="63"/>
      <c r="B189" s="63"/>
    </row>
    <row r="190" spans="1:2" x14ac:dyDescent="0.15">
      <c r="A190" s="63"/>
      <c r="B190" s="63"/>
    </row>
    <row r="191" spans="1:2" x14ac:dyDescent="0.15">
      <c r="A191" s="63"/>
      <c r="B191" s="63"/>
    </row>
    <row r="192" spans="1:2" x14ac:dyDescent="0.15">
      <c r="A192" s="63"/>
      <c r="B192" s="63"/>
    </row>
    <row r="193" spans="1:2" x14ac:dyDescent="0.15">
      <c r="A193" s="63"/>
      <c r="B193" s="63"/>
    </row>
    <row r="194" spans="1:2" x14ac:dyDescent="0.15">
      <c r="A194" s="63"/>
      <c r="B194" s="63"/>
    </row>
    <row r="195" spans="1:2" x14ac:dyDescent="0.15">
      <c r="A195" s="63"/>
      <c r="B195" s="63"/>
    </row>
    <row r="196" spans="1:2" x14ac:dyDescent="0.15">
      <c r="A196" s="63"/>
      <c r="B196" s="63"/>
    </row>
    <row r="197" spans="1:2" x14ac:dyDescent="0.15">
      <c r="A197" s="63"/>
      <c r="B197" s="63"/>
    </row>
    <row r="198" spans="1:2" x14ac:dyDescent="0.15">
      <c r="A198" s="63"/>
      <c r="B198" s="63"/>
    </row>
  </sheetData>
  <autoFilter ref="A1:B129" xr:uid="{00000000-0009-0000-0000-00000A000000}">
    <sortState xmlns:xlrd2="http://schemas.microsoft.com/office/spreadsheetml/2017/richdata2" ref="A2:B129">
      <sortCondition ref="B1:B129"/>
    </sortState>
  </autoFilter>
  <sortState xmlns:xlrd2="http://schemas.microsoft.com/office/spreadsheetml/2017/richdata2" ref="A2:B80">
    <sortCondition ref="A2:A80"/>
  </sortState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83"/>
  <sheetViews>
    <sheetView workbookViewId="0">
      <selection activeCell="G80" sqref="G80"/>
    </sheetView>
  </sheetViews>
  <sheetFormatPr baseColWidth="10" defaultColWidth="9.1640625" defaultRowHeight="13" x14ac:dyDescent="0.15"/>
  <cols>
    <col min="1" max="1" width="9.1640625" style="6"/>
    <col min="2" max="2" width="17" style="4" customWidth="1"/>
    <col min="3" max="3" width="14.33203125" style="4" customWidth="1"/>
    <col min="4" max="4" width="12.5" style="4" customWidth="1"/>
    <col min="5" max="5" width="9.1640625" style="4" customWidth="1"/>
    <col min="6" max="6" width="9.1640625" style="5"/>
    <col min="7" max="7" width="17" style="4" customWidth="1"/>
    <col min="8" max="8" width="14.33203125" style="4" customWidth="1"/>
    <col min="9" max="16384" width="9.1640625" style="5"/>
  </cols>
  <sheetData>
    <row r="1" spans="1:8" x14ac:dyDescent="0.15">
      <c r="A1" s="3" t="s">
        <v>39</v>
      </c>
      <c r="D1" s="4" t="s">
        <v>51</v>
      </c>
    </row>
    <row r="2" spans="1:8" x14ac:dyDescent="0.15">
      <c r="A2" s="6" t="s">
        <v>176</v>
      </c>
      <c r="B2" s="4" t="s">
        <v>40</v>
      </c>
      <c r="C2" s="4" t="s">
        <v>41</v>
      </c>
      <c r="D2" s="4" t="s">
        <v>64</v>
      </c>
      <c r="E2" s="4" t="s">
        <v>65</v>
      </c>
      <c r="G2" s="4" t="s">
        <v>177</v>
      </c>
      <c r="H2" s="4" t="s">
        <v>178</v>
      </c>
    </row>
    <row r="3" spans="1:8" x14ac:dyDescent="0.15">
      <c r="A3" s="6">
        <v>14</v>
      </c>
      <c r="B3" s="4">
        <v>1.9039351851851852E-2</v>
      </c>
      <c r="C3" s="4">
        <v>2.0104166666666666E-2</v>
      </c>
      <c r="G3" s="4" t="s">
        <v>179</v>
      </c>
      <c r="H3" s="4" t="s">
        <v>180</v>
      </c>
    </row>
    <row r="4" spans="1:8" x14ac:dyDescent="0.15">
      <c r="A4" s="6">
        <v>15</v>
      </c>
      <c r="B4" s="4">
        <v>1.894675925925926E-2</v>
      </c>
      <c r="C4" s="4">
        <v>1.9924809135083495E-2</v>
      </c>
      <c r="D4" s="4">
        <v>2.0534609957256499E-2</v>
      </c>
      <c r="E4" s="4">
        <v>2.1726533767004067E-2</v>
      </c>
      <c r="G4" s="4" t="s">
        <v>179</v>
      </c>
      <c r="H4" s="4" t="s">
        <v>180</v>
      </c>
    </row>
    <row r="5" spans="1:8" x14ac:dyDescent="0.15">
      <c r="A5" s="6">
        <v>16</v>
      </c>
      <c r="B5" s="4">
        <v>1.8621796231956284E-2</v>
      </c>
      <c r="C5" s="4">
        <v>1.975589017032264E-2</v>
      </c>
      <c r="D5" s="4">
        <v>2.0305930238513716E-2</v>
      </c>
      <c r="E5" s="4">
        <v>2.154866281570024E-2</v>
      </c>
      <c r="G5" s="4" t="s">
        <v>179</v>
      </c>
      <c r="H5" s="4" t="s">
        <v>180</v>
      </c>
    </row>
    <row r="6" spans="1:8" x14ac:dyDescent="0.15">
      <c r="A6" s="7">
        <v>17</v>
      </c>
      <c r="B6" s="4">
        <v>1.8413300125359286E-2</v>
      </c>
      <c r="C6" s="4">
        <v>1.9601928520259455E-2</v>
      </c>
      <c r="D6" s="4">
        <v>2.0082468415036657E-2</v>
      </c>
      <c r="E6" s="4">
        <v>2.138610266356096E-2</v>
      </c>
      <c r="G6" s="4" t="s">
        <v>179</v>
      </c>
      <c r="H6" s="4" t="s">
        <v>180</v>
      </c>
    </row>
    <row r="7" spans="1:8" x14ac:dyDescent="0.15">
      <c r="A7" s="7">
        <v>18</v>
      </c>
      <c r="B7" s="4">
        <v>1.8223387752218358E-2</v>
      </c>
      <c r="C7" s="4">
        <v>1.9461564429012347E-2</v>
      </c>
      <c r="D7" s="4">
        <v>1.9878523393132709E-2</v>
      </c>
      <c r="E7" s="4">
        <v>2.1237461419753086E-2</v>
      </c>
      <c r="G7" s="4" t="s">
        <v>179</v>
      </c>
      <c r="H7" s="4" t="s">
        <v>180</v>
      </c>
    </row>
    <row r="8" spans="1:8" x14ac:dyDescent="0.15">
      <c r="A8" s="7">
        <v>19</v>
      </c>
      <c r="B8" s="4">
        <v>1.8050369682219305E-2</v>
      </c>
      <c r="C8" s="4">
        <v>1.9333561754870748E-2</v>
      </c>
      <c r="D8" s="4">
        <v>1.9692320918113404E-2</v>
      </c>
      <c r="E8" s="4">
        <v>2.1101473728973759E-2</v>
      </c>
      <c r="G8" s="4" t="s">
        <v>181</v>
      </c>
      <c r="H8" s="4" t="s">
        <v>182</v>
      </c>
    </row>
    <row r="9" spans="1:8" x14ac:dyDescent="0.15">
      <c r="A9" s="7">
        <v>20</v>
      </c>
      <c r="B9" s="4">
        <v>1.804629464363906E-2</v>
      </c>
      <c r="C9" s="4">
        <v>1.9329173251784331E-2</v>
      </c>
      <c r="D9" s="4">
        <v>1.9683543911940566E-2</v>
      </c>
      <c r="E9" s="4">
        <v>2.1092021568479932E-2</v>
      </c>
      <c r="G9" s="4" t="s">
        <v>181</v>
      </c>
      <c r="H9" s="4" t="s">
        <v>182</v>
      </c>
    </row>
    <row r="10" spans="1:8" x14ac:dyDescent="0.15">
      <c r="A10" s="7">
        <v>21</v>
      </c>
      <c r="B10" s="4">
        <v>1.804629464363906E-2</v>
      </c>
      <c r="C10" s="4">
        <v>1.9329173251784331E-2</v>
      </c>
      <c r="D10" s="4">
        <v>1.9683543911940566E-2</v>
      </c>
      <c r="E10" s="4">
        <v>2.1092021568479932E-2</v>
      </c>
      <c r="G10" s="4" t="s">
        <v>181</v>
      </c>
      <c r="H10" s="4" t="s">
        <v>182</v>
      </c>
    </row>
    <row r="11" spans="1:8" x14ac:dyDescent="0.15">
      <c r="A11" s="7">
        <v>22</v>
      </c>
      <c r="B11" s="4">
        <v>1.804629464363906E-2</v>
      </c>
      <c r="C11" s="4">
        <v>1.9329173251784331E-2</v>
      </c>
      <c r="D11" s="4">
        <v>1.9683543911940566E-2</v>
      </c>
      <c r="E11" s="4">
        <v>2.1092021568479932E-2</v>
      </c>
      <c r="G11" s="4" t="s">
        <v>181</v>
      </c>
      <c r="H11" s="4" t="s">
        <v>182</v>
      </c>
    </row>
    <row r="12" spans="1:8" x14ac:dyDescent="0.15">
      <c r="A12" s="7">
        <v>23</v>
      </c>
      <c r="B12" s="4">
        <v>1.804629464363906E-2</v>
      </c>
      <c r="C12" s="4">
        <v>1.9329173251784331E-2</v>
      </c>
      <c r="D12" s="4">
        <v>1.9683543911940566E-2</v>
      </c>
      <c r="E12" s="4">
        <v>2.1092021568479932E-2</v>
      </c>
      <c r="G12" s="4" t="s">
        <v>183</v>
      </c>
      <c r="H12" s="4" t="s">
        <v>184</v>
      </c>
    </row>
    <row r="13" spans="1:8" x14ac:dyDescent="0.15">
      <c r="A13" s="7">
        <v>24</v>
      </c>
      <c r="B13" s="4">
        <v>1.804629464363906E-2</v>
      </c>
      <c r="C13" s="4">
        <v>1.9329173251784331E-2</v>
      </c>
      <c r="D13" s="4">
        <v>1.9683543911940566E-2</v>
      </c>
      <c r="E13" s="4">
        <v>2.1092021568479932E-2</v>
      </c>
      <c r="G13" s="4" t="s">
        <v>183</v>
      </c>
      <c r="H13" s="4" t="s">
        <v>184</v>
      </c>
    </row>
    <row r="14" spans="1:8" x14ac:dyDescent="0.15">
      <c r="A14" s="7">
        <v>25</v>
      </c>
      <c r="B14" s="4">
        <v>1.804629464363906E-2</v>
      </c>
      <c r="C14" s="4">
        <v>1.9329173251784331E-2</v>
      </c>
      <c r="D14" s="4">
        <v>1.9683543911940566E-2</v>
      </c>
      <c r="E14" s="4">
        <v>2.1092021568479932E-2</v>
      </c>
      <c r="G14" s="4" t="s">
        <v>183</v>
      </c>
      <c r="H14" s="4" t="s">
        <v>184</v>
      </c>
    </row>
    <row r="15" spans="1:8" x14ac:dyDescent="0.15">
      <c r="A15" s="7">
        <v>26</v>
      </c>
      <c r="B15" s="4">
        <v>1.804629464363906E-2</v>
      </c>
      <c r="C15" s="4">
        <v>1.9329173251784331E-2</v>
      </c>
      <c r="D15" s="4">
        <v>1.9683543911940566E-2</v>
      </c>
      <c r="E15" s="4">
        <v>2.1092021568479932E-2</v>
      </c>
      <c r="G15" s="4" t="s">
        <v>183</v>
      </c>
      <c r="H15" s="4" t="s">
        <v>184</v>
      </c>
    </row>
    <row r="16" spans="1:8" x14ac:dyDescent="0.15">
      <c r="A16" s="7">
        <v>27</v>
      </c>
      <c r="B16" s="4">
        <v>1.804629464363906E-2</v>
      </c>
      <c r="C16" s="4">
        <v>1.9329173251784331E-2</v>
      </c>
      <c r="D16" s="4">
        <v>1.9683543911940566E-2</v>
      </c>
      <c r="E16" s="4">
        <v>2.1092021568479932E-2</v>
      </c>
      <c r="G16" s="4" t="s">
        <v>183</v>
      </c>
      <c r="H16" s="4" t="s">
        <v>184</v>
      </c>
    </row>
    <row r="17" spans="1:8" x14ac:dyDescent="0.15">
      <c r="A17" s="7">
        <v>28</v>
      </c>
      <c r="B17" s="4">
        <v>1.804629464363906E-2</v>
      </c>
      <c r="C17" s="4">
        <v>1.9398473020302849E-2</v>
      </c>
      <c r="D17" s="4">
        <v>1.9683543911940566E-2</v>
      </c>
      <c r="E17" s="4">
        <v>2.1167831753665118E-2</v>
      </c>
      <c r="G17" s="4" t="s">
        <v>183</v>
      </c>
      <c r="H17" s="4" t="s">
        <v>184</v>
      </c>
    </row>
    <row r="18" spans="1:8" x14ac:dyDescent="0.15">
      <c r="A18" s="7">
        <v>29</v>
      </c>
      <c r="B18" s="4">
        <v>1.804629464363906E-2</v>
      </c>
      <c r="C18" s="4">
        <v>1.9467772788821367E-2</v>
      </c>
      <c r="D18" s="4">
        <v>1.9683543911940566E-2</v>
      </c>
      <c r="E18" s="4">
        <v>2.1243641938850304E-2</v>
      </c>
      <c r="G18" s="4" t="s">
        <v>183</v>
      </c>
      <c r="H18" s="4" t="s">
        <v>184</v>
      </c>
    </row>
    <row r="19" spans="1:8" x14ac:dyDescent="0.15">
      <c r="A19" s="6">
        <v>30</v>
      </c>
      <c r="B19" s="4">
        <v>1.8217547248987255E-2</v>
      </c>
      <c r="C19" s="4">
        <v>1.9595253163097986E-2</v>
      </c>
      <c r="D19" s="4">
        <v>1.9863126339699059E-2</v>
      </c>
      <c r="E19" s="4">
        <v>2.137378819637345E-2</v>
      </c>
      <c r="G19" s="4" t="s">
        <v>185</v>
      </c>
      <c r="H19" s="4" t="s">
        <v>186</v>
      </c>
    </row>
    <row r="20" spans="1:8" x14ac:dyDescent="0.15">
      <c r="A20" s="6">
        <v>31</v>
      </c>
      <c r="B20" s="4">
        <v>1.8377306474247672E-2</v>
      </c>
      <c r="C20" s="4">
        <v>1.9721519429976846E-2</v>
      </c>
      <c r="D20" s="4">
        <v>2.003516009837962E-2</v>
      </c>
      <c r="E20" s="4">
        <v>2.1507771817129623E-2</v>
      </c>
      <c r="G20" s="4" t="s">
        <v>185</v>
      </c>
      <c r="H20" s="4" t="s">
        <v>186</v>
      </c>
    </row>
    <row r="21" spans="1:8" x14ac:dyDescent="0.15">
      <c r="A21" s="6">
        <v>32</v>
      </c>
      <c r="B21" s="4">
        <v>1.8522912591628079E-2</v>
      </c>
      <c r="C21" s="4">
        <v>1.9843290846836413E-2</v>
      </c>
      <c r="D21" s="4">
        <v>2.0192352334104931E-2</v>
      </c>
      <c r="E21" s="4">
        <v>2.1637940007716044E-2</v>
      </c>
      <c r="G21" s="4" t="s">
        <v>185</v>
      </c>
      <c r="H21" s="4" t="s">
        <v>186</v>
      </c>
    </row>
    <row r="22" spans="1:8" x14ac:dyDescent="0.15">
      <c r="A22" s="6">
        <v>33</v>
      </c>
      <c r="B22" s="4">
        <v>1.8655652247299377E-2</v>
      </c>
      <c r="C22" s="4">
        <v>1.9966478105709874E-2</v>
      </c>
      <c r="D22" s="4">
        <v>2.0336052276234563E-2</v>
      </c>
      <c r="E22" s="4">
        <v>2.1769812885802466E-2</v>
      </c>
      <c r="G22" s="4" t="s">
        <v>185</v>
      </c>
      <c r="H22" s="4" t="s">
        <v>186</v>
      </c>
    </row>
    <row r="23" spans="1:8" x14ac:dyDescent="0.15">
      <c r="A23" s="6">
        <v>34</v>
      </c>
      <c r="B23" s="4">
        <v>1.8776695119598761E-2</v>
      </c>
      <c r="C23" s="4">
        <v>2.0085691550925922E-2</v>
      </c>
      <c r="D23" s="4">
        <v>2.0467486496913573E-2</v>
      </c>
      <c r="E23" s="4">
        <v>2.1897974537037034E-2</v>
      </c>
      <c r="G23" s="4" t="s">
        <v>185</v>
      </c>
      <c r="H23" s="4" t="s">
        <v>186</v>
      </c>
    </row>
    <row r="24" spans="1:8" x14ac:dyDescent="0.15">
      <c r="A24" s="6">
        <v>35</v>
      </c>
      <c r="B24" s="4">
        <v>1.8887104552469131E-2</v>
      </c>
      <c r="C24" s="4">
        <v>2.0201292438271602E-2</v>
      </c>
      <c r="D24" s="4">
        <v>2.0587770061728392E-2</v>
      </c>
      <c r="E24" s="4">
        <v>2.2022762345679011E-2</v>
      </c>
      <c r="G24" s="4" t="s">
        <v>187</v>
      </c>
      <c r="H24" s="4" t="s">
        <v>188</v>
      </c>
    </row>
    <row r="25" spans="1:8" x14ac:dyDescent="0.15">
      <c r="A25" s="6">
        <v>36</v>
      </c>
      <c r="B25" s="4">
        <v>1.8987847222222222E-2</v>
      </c>
      <c r="C25" s="4">
        <v>2.0313609182098766E-2</v>
      </c>
      <c r="D25" s="4">
        <v>2.0697916666666663E-2</v>
      </c>
      <c r="E25" s="4">
        <v>2.214448302469136E-2</v>
      </c>
      <c r="G25" s="4" t="s">
        <v>187</v>
      </c>
      <c r="H25" s="4" t="s">
        <v>188</v>
      </c>
    </row>
    <row r="26" spans="1:8" x14ac:dyDescent="0.15">
      <c r="A26" s="6">
        <v>37</v>
      </c>
      <c r="B26" s="4">
        <v>1.9088589891975306E-2</v>
      </c>
      <c r="C26" s="4">
        <v>2.0426239390432099E-2</v>
      </c>
      <c r="D26" s="4">
        <v>2.0808063271604935E-2</v>
      </c>
      <c r="E26" s="4">
        <v>2.226687885802469E-2</v>
      </c>
      <c r="G26" s="4" t="s">
        <v>187</v>
      </c>
      <c r="H26" s="4" t="s">
        <v>188</v>
      </c>
    </row>
    <row r="27" spans="1:8" x14ac:dyDescent="0.15">
      <c r="A27" s="6">
        <v>38</v>
      </c>
      <c r="B27" s="4">
        <v>1.9189332561728393E-2</v>
      </c>
      <c r="C27" s="4">
        <v>2.0538869598765434E-2</v>
      </c>
      <c r="D27" s="4">
        <v>2.0918209876543206E-2</v>
      </c>
      <c r="E27" s="4">
        <v>2.2389274691358027E-2</v>
      </c>
      <c r="G27" s="4" t="s">
        <v>187</v>
      </c>
      <c r="H27" s="4" t="s">
        <v>188</v>
      </c>
    </row>
    <row r="28" spans="1:8" x14ac:dyDescent="0.15">
      <c r="A28" s="6">
        <v>39</v>
      </c>
      <c r="B28" s="4">
        <v>1.9289761766975309E-2</v>
      </c>
      <c r="C28" s="4">
        <v>2.0651499807098763E-2</v>
      </c>
      <c r="D28" s="4">
        <v>2.1027681327160493E-2</v>
      </c>
      <c r="E28" s="4">
        <v>2.2511670524691354E-2</v>
      </c>
      <c r="G28" s="4" t="s">
        <v>187</v>
      </c>
      <c r="H28" s="4" t="s">
        <v>188</v>
      </c>
    </row>
    <row r="29" spans="1:8" x14ac:dyDescent="0.15">
      <c r="A29" s="6">
        <v>40</v>
      </c>
      <c r="B29" s="4">
        <v>1.9390504436728396E-2</v>
      </c>
      <c r="C29" s="4">
        <v>2.0769603587962964E-2</v>
      </c>
      <c r="D29" s="4">
        <v>2.1137827932098764E-2</v>
      </c>
      <c r="E29" s="4">
        <v>2.2639178240740743E-2</v>
      </c>
      <c r="G29" s="4" t="s">
        <v>189</v>
      </c>
      <c r="H29" s="4" t="s">
        <v>190</v>
      </c>
    </row>
    <row r="30" spans="1:8" x14ac:dyDescent="0.15">
      <c r="A30" s="6">
        <v>41</v>
      </c>
      <c r="B30" s="4">
        <v>1.949703414351852E-2</v>
      </c>
      <c r="C30" s="4">
        <v>2.0887707368827162E-2</v>
      </c>
      <c r="D30" s="4">
        <v>2.1253761574074076E-2</v>
      </c>
      <c r="E30" s="4">
        <v>2.2766685956790125E-2</v>
      </c>
      <c r="G30" s="4" t="s">
        <v>189</v>
      </c>
      <c r="H30" s="4" t="s">
        <v>190</v>
      </c>
    </row>
    <row r="31" spans="1:8" x14ac:dyDescent="0.15">
      <c r="A31" s="6">
        <v>42</v>
      </c>
      <c r="B31" s="4">
        <v>1.9603563850308644E-2</v>
      </c>
      <c r="C31" s="4">
        <v>2.100096450617284E-2</v>
      </c>
      <c r="D31" s="4">
        <v>2.1369695216049384E-2</v>
      </c>
      <c r="E31" s="4">
        <v>2.2890432098765432E-2</v>
      </c>
      <c r="G31" s="4" t="s">
        <v>189</v>
      </c>
      <c r="H31" s="4" t="s">
        <v>190</v>
      </c>
    </row>
    <row r="32" spans="1:8" x14ac:dyDescent="0.15">
      <c r="A32" s="6">
        <v>43</v>
      </c>
      <c r="B32" s="4">
        <v>1.9704619984567899E-2</v>
      </c>
      <c r="C32" s="4">
        <v>2.1119068287037038E-2</v>
      </c>
      <c r="D32" s="4">
        <v>2.1480516975308638E-2</v>
      </c>
      <c r="E32" s="4">
        <v>2.3017939814814814E-2</v>
      </c>
      <c r="G32" s="4" t="s">
        <v>189</v>
      </c>
      <c r="H32" s="4" t="s">
        <v>190</v>
      </c>
    </row>
    <row r="33" spans="1:8" x14ac:dyDescent="0.15">
      <c r="A33" s="6">
        <v>44</v>
      </c>
      <c r="B33" s="4">
        <v>1.9810836226851855E-2</v>
      </c>
      <c r="C33" s="4">
        <v>2.1232011959876541E-2</v>
      </c>
      <c r="D33" s="4">
        <v>2.1595775462962964E-2</v>
      </c>
      <c r="E33" s="4">
        <v>2.3141010802469133E-2</v>
      </c>
      <c r="G33" s="4" t="s">
        <v>189</v>
      </c>
      <c r="H33" s="4" t="s">
        <v>190</v>
      </c>
    </row>
    <row r="34" spans="1:8" x14ac:dyDescent="0.15">
      <c r="A34" s="6">
        <v>45</v>
      </c>
      <c r="B34" s="4">
        <v>1.9917365933641976E-2</v>
      </c>
      <c r="C34" s="4">
        <v>2.1344642168209877E-2</v>
      </c>
      <c r="D34" s="4">
        <v>2.1711709104938273E-2</v>
      </c>
      <c r="E34" s="4">
        <v>2.326340663580247E-2</v>
      </c>
      <c r="G34" s="4" t="s">
        <v>191</v>
      </c>
      <c r="H34" s="4" t="s">
        <v>192</v>
      </c>
    </row>
    <row r="35" spans="1:8" x14ac:dyDescent="0.15">
      <c r="A35" s="6">
        <v>46</v>
      </c>
      <c r="B35" s="4">
        <v>2.0018422067901234E-2</v>
      </c>
      <c r="C35" s="4">
        <v>2.1457585841049384E-2</v>
      </c>
      <c r="D35" s="4">
        <v>2.1822530864197529E-2</v>
      </c>
      <c r="E35" s="4">
        <v>2.3386477623456792E-2</v>
      </c>
      <c r="G35" s="4" t="s">
        <v>191</v>
      </c>
      <c r="H35" s="4" t="s">
        <v>192</v>
      </c>
    </row>
    <row r="36" spans="1:8" x14ac:dyDescent="0.15">
      <c r="A36" s="6">
        <v>47</v>
      </c>
      <c r="B36" s="4">
        <v>2.0124638310185183E-2</v>
      </c>
      <c r="C36" s="4">
        <v>2.1570529513888888E-2</v>
      </c>
      <c r="D36" s="4">
        <v>2.1937789351851849E-2</v>
      </c>
      <c r="E36" s="4">
        <v>2.3509548611111108E-2</v>
      </c>
      <c r="G36" s="4" t="s">
        <v>191</v>
      </c>
      <c r="H36" s="4" t="s">
        <v>192</v>
      </c>
    </row>
    <row r="37" spans="1:8" x14ac:dyDescent="0.15">
      <c r="A37" s="6">
        <v>48</v>
      </c>
      <c r="B37" s="4">
        <v>2.0231168016975311E-2</v>
      </c>
      <c r="C37" s="4">
        <v>2.1683473186728395E-2</v>
      </c>
      <c r="D37" s="4">
        <v>2.2053722993827164E-2</v>
      </c>
      <c r="E37" s="4">
        <v>2.3632619598765434E-2</v>
      </c>
      <c r="G37" s="4" t="s">
        <v>191</v>
      </c>
      <c r="H37" s="4" t="s">
        <v>192</v>
      </c>
    </row>
    <row r="38" spans="1:8" x14ac:dyDescent="0.15">
      <c r="A38" s="6">
        <v>49</v>
      </c>
      <c r="B38" s="4">
        <v>2.0343171296296297E-2</v>
      </c>
      <c r="C38" s="4">
        <v>2.1801890432098764E-2</v>
      </c>
      <c r="D38" s="4">
        <v>2.2174768518518517E-2</v>
      </c>
      <c r="E38" s="4">
        <v>2.3760802469135801E-2</v>
      </c>
      <c r="G38" s="4" t="s">
        <v>191</v>
      </c>
      <c r="H38" s="4" t="s">
        <v>192</v>
      </c>
    </row>
    <row r="39" spans="1:8" x14ac:dyDescent="0.15">
      <c r="A39" s="6">
        <v>50</v>
      </c>
      <c r="B39" s="4">
        <v>2.0450014467592592E-2</v>
      </c>
      <c r="C39" s="4">
        <v>2.1920621141975308E-2</v>
      </c>
      <c r="D39" s="4">
        <v>2.2291377314814814E-2</v>
      </c>
      <c r="E39" s="4">
        <v>2.388966049382716E-2</v>
      </c>
      <c r="G39" s="4" t="s">
        <v>193</v>
      </c>
      <c r="H39" s="4" t="s">
        <v>194</v>
      </c>
    </row>
    <row r="40" spans="1:8" x14ac:dyDescent="0.15">
      <c r="A40" s="6">
        <v>51</v>
      </c>
      <c r="B40" s="4">
        <v>2.0562331211419753E-2</v>
      </c>
      <c r="C40" s="4">
        <v>2.2039351851851852E-2</v>
      </c>
      <c r="D40" s="4">
        <v>2.2413097993827159E-2</v>
      </c>
      <c r="E40" s="4">
        <v>2.4018518518518519E-2</v>
      </c>
      <c r="G40" s="4" t="s">
        <v>193</v>
      </c>
      <c r="H40" s="4" t="s">
        <v>194</v>
      </c>
    </row>
    <row r="41" spans="1:8" x14ac:dyDescent="0.15">
      <c r="A41" s="6">
        <v>52</v>
      </c>
      <c r="B41" s="4">
        <v>2.0669174382716048E-2</v>
      </c>
      <c r="C41" s="4">
        <v>2.215839602623457E-2</v>
      </c>
      <c r="D41" s="4">
        <v>2.2529706790123456E-2</v>
      </c>
      <c r="E41" s="4">
        <v>2.4148051697530867E-2</v>
      </c>
      <c r="G41" s="4" t="s">
        <v>193</v>
      </c>
      <c r="H41" s="4" t="s">
        <v>194</v>
      </c>
    </row>
    <row r="42" spans="1:8" x14ac:dyDescent="0.15">
      <c r="A42" s="6">
        <v>53</v>
      </c>
      <c r="B42" s="4">
        <v>2.0781804591049384E-2</v>
      </c>
      <c r="C42" s="4">
        <v>2.2282913773148151E-2</v>
      </c>
      <c r="D42" s="4">
        <v>2.2652102623456793E-2</v>
      </c>
      <c r="E42" s="4">
        <v>2.4282696759259259E-2</v>
      </c>
      <c r="G42" s="4" t="s">
        <v>193</v>
      </c>
      <c r="H42" s="4" t="s">
        <v>194</v>
      </c>
    </row>
    <row r="43" spans="1:8" x14ac:dyDescent="0.15">
      <c r="A43" s="6">
        <v>54</v>
      </c>
      <c r="B43" s="4">
        <v>2.0894748263888891E-2</v>
      </c>
      <c r="C43" s="4">
        <v>2.2401957947530863E-2</v>
      </c>
      <c r="D43" s="4">
        <v>2.2775173611111112E-2</v>
      </c>
      <c r="E43" s="4">
        <v>2.4412229938271607E-2</v>
      </c>
      <c r="G43" s="4" t="s">
        <v>193</v>
      </c>
      <c r="H43" s="4" t="s">
        <v>194</v>
      </c>
    </row>
    <row r="44" spans="1:8" x14ac:dyDescent="0.15">
      <c r="A44" s="6">
        <v>55</v>
      </c>
      <c r="B44" s="4">
        <v>2.1007691936728395E-2</v>
      </c>
      <c r="C44" s="4">
        <v>2.2527102623456786E-2</v>
      </c>
      <c r="D44" s="4">
        <v>2.2898244598765431E-2</v>
      </c>
      <c r="E44" s="4">
        <v>2.4548225308641973E-2</v>
      </c>
      <c r="G44" s="4" t="s">
        <v>195</v>
      </c>
      <c r="H44" s="4" t="s">
        <v>196</v>
      </c>
    </row>
    <row r="45" spans="1:8" x14ac:dyDescent="0.15">
      <c r="A45" s="6">
        <v>56</v>
      </c>
      <c r="B45" s="4">
        <v>2.1126422646604939E-2</v>
      </c>
      <c r="C45" s="4">
        <v>2.2657720871913579E-2</v>
      </c>
      <c r="D45" s="4">
        <v>2.302710262345679E-2</v>
      </c>
      <c r="E45" s="4">
        <v>2.4689332561728394E-2</v>
      </c>
      <c r="G45" s="4" t="s">
        <v>195</v>
      </c>
      <c r="H45" s="4" t="s">
        <v>196</v>
      </c>
    </row>
    <row r="46" spans="1:8" x14ac:dyDescent="0.15">
      <c r="A46" s="6">
        <v>57</v>
      </c>
      <c r="B46" s="4">
        <v>2.1250940393518519E-2</v>
      </c>
      <c r="C46" s="4">
        <v>2.2788652584876543E-2</v>
      </c>
      <c r="D46" s="4">
        <v>2.3161747685185186E-2</v>
      </c>
      <c r="E46" s="4">
        <v>2.4831114969135804E-2</v>
      </c>
      <c r="G46" s="4" t="s">
        <v>195</v>
      </c>
      <c r="H46" s="4" t="s">
        <v>196</v>
      </c>
    </row>
    <row r="47" spans="1:8" x14ac:dyDescent="0.15">
      <c r="A47" s="6">
        <v>58</v>
      </c>
      <c r="B47" s="4">
        <v>2.1375771604938271E-2</v>
      </c>
      <c r="C47" s="4">
        <v>2.2919584297839506E-2</v>
      </c>
      <c r="D47" s="4">
        <v>2.3297067901234567E-2</v>
      </c>
      <c r="E47" s="4">
        <v>2.4972897376543207E-2</v>
      </c>
      <c r="G47" s="4" t="s">
        <v>195</v>
      </c>
      <c r="H47" s="4" t="s">
        <v>196</v>
      </c>
    </row>
    <row r="48" spans="1:8" x14ac:dyDescent="0.15">
      <c r="A48" s="6">
        <v>59</v>
      </c>
      <c r="B48" s="4">
        <v>2.1500602816358027E-2</v>
      </c>
      <c r="C48" s="4">
        <v>2.3051456404320984E-2</v>
      </c>
      <c r="D48" s="4">
        <v>2.3432388117283952E-2</v>
      </c>
      <c r="E48" s="4">
        <v>2.5116705246913576E-2</v>
      </c>
      <c r="G48" s="4" t="s">
        <v>195</v>
      </c>
      <c r="H48" s="4" t="s">
        <v>196</v>
      </c>
    </row>
    <row r="49" spans="1:8" x14ac:dyDescent="0.15">
      <c r="A49" s="6">
        <v>60</v>
      </c>
      <c r="B49" s="4">
        <v>2.1626060956790122E-2</v>
      </c>
      <c r="C49" s="4">
        <v>2.3188802083333331E-2</v>
      </c>
      <c r="D49" s="4">
        <v>2.3569058641975307E-2</v>
      </c>
      <c r="E49" s="4">
        <v>2.5265625E-2</v>
      </c>
      <c r="G49" s="4" t="s">
        <v>197</v>
      </c>
      <c r="H49" s="4" t="s">
        <v>198</v>
      </c>
    </row>
    <row r="50" spans="1:8" x14ac:dyDescent="0.15">
      <c r="A50" s="6">
        <v>61</v>
      </c>
      <c r="B50" s="4">
        <v>2.1751519097222224E-2</v>
      </c>
      <c r="C50" s="4">
        <v>2.3331934799382711E-2</v>
      </c>
      <c r="D50" s="4">
        <v>2.3705729166666668E-2</v>
      </c>
      <c r="E50" s="4">
        <v>2.5420331790123454E-2</v>
      </c>
      <c r="G50" s="4" t="s">
        <v>197</v>
      </c>
      <c r="H50" s="4" t="s">
        <v>198</v>
      </c>
    </row>
    <row r="51" spans="1:8" x14ac:dyDescent="0.15">
      <c r="A51" s="6">
        <v>62</v>
      </c>
      <c r="B51" s="4">
        <v>2.188307773919753E-2</v>
      </c>
      <c r="C51" s="4">
        <v>2.347022087191358E-2</v>
      </c>
      <c r="D51" s="4">
        <v>2.3848861882716049E-2</v>
      </c>
      <c r="E51" s="4">
        <v>2.5571277006172836E-2</v>
      </c>
      <c r="G51" s="4" t="s">
        <v>197</v>
      </c>
      <c r="H51" s="4" t="s">
        <v>198</v>
      </c>
    </row>
    <row r="52" spans="1:8" x14ac:dyDescent="0.15">
      <c r="A52" s="6">
        <v>63</v>
      </c>
      <c r="B52" s="4">
        <v>2.2020423418209877E-2</v>
      </c>
      <c r="C52" s="4">
        <v>2.3614293981481481E-2</v>
      </c>
      <c r="D52" s="4">
        <v>2.3997781635802469E-2</v>
      </c>
      <c r="E52" s="4">
        <v>2.5728009259259259E-2</v>
      </c>
      <c r="G52" s="4" t="s">
        <v>197</v>
      </c>
      <c r="H52" s="4" t="s">
        <v>198</v>
      </c>
    </row>
    <row r="53" spans="1:8" x14ac:dyDescent="0.15">
      <c r="A53" s="6">
        <v>64</v>
      </c>
      <c r="B53" s="4">
        <v>2.2158082561728399E-2</v>
      </c>
      <c r="C53" s="4">
        <v>2.3769941165123456E-2</v>
      </c>
      <c r="D53" s="4">
        <v>2.4147376543209878E-2</v>
      </c>
      <c r="E53" s="4">
        <v>2.5896315586419753E-2</v>
      </c>
      <c r="G53" s="4" t="s">
        <v>197</v>
      </c>
      <c r="H53" s="4" t="s">
        <v>198</v>
      </c>
    </row>
    <row r="54" spans="1:8" x14ac:dyDescent="0.15">
      <c r="A54" s="6">
        <v>65</v>
      </c>
      <c r="B54" s="4">
        <v>2.2301842206790122E-2</v>
      </c>
      <c r="C54" s="4">
        <v>2.392042824074074E-2</v>
      </c>
      <c r="D54" s="4">
        <v>2.4303433641975309E-2</v>
      </c>
      <c r="E54" s="4">
        <v>2.6060185185185186E-2</v>
      </c>
      <c r="G54" s="4" t="s">
        <v>199</v>
      </c>
      <c r="H54" s="4" t="s">
        <v>200</v>
      </c>
    </row>
    <row r="55" spans="1:8" x14ac:dyDescent="0.15">
      <c r="A55" s="6">
        <v>66</v>
      </c>
      <c r="B55" s="4">
        <v>2.2451075424382717E-2</v>
      </c>
      <c r="C55" s="4">
        <v>2.4082489390432102E-2</v>
      </c>
      <c r="D55" s="4">
        <v>2.4464602623456792E-2</v>
      </c>
      <c r="E55" s="4">
        <v>2.6235628858024693E-2</v>
      </c>
      <c r="G55" s="4" t="s">
        <v>199</v>
      </c>
      <c r="H55" s="4" t="s">
        <v>200</v>
      </c>
    </row>
    <row r="56" spans="1:8" x14ac:dyDescent="0.15">
      <c r="A56" s="6">
        <v>67</v>
      </c>
      <c r="B56" s="4">
        <v>2.2601249035493827E-2</v>
      </c>
      <c r="C56" s="4">
        <v>2.4245177469135803E-2</v>
      </c>
      <c r="D56" s="4">
        <v>2.4627797067901237E-2</v>
      </c>
      <c r="E56" s="4">
        <v>2.6412422839506174E-2</v>
      </c>
      <c r="G56" s="4" t="s">
        <v>199</v>
      </c>
      <c r="H56" s="4" t="s">
        <v>200</v>
      </c>
    </row>
    <row r="57" spans="1:8" x14ac:dyDescent="0.15">
      <c r="A57" s="6">
        <v>68</v>
      </c>
      <c r="B57" s="4">
        <v>2.2757523148148148E-2</v>
      </c>
      <c r="C57" s="4">
        <v>2.4408179012345682E-2</v>
      </c>
      <c r="D57" s="4">
        <v>2.4797453703703703E-2</v>
      </c>
      <c r="E57" s="4">
        <v>2.6589891975308644E-2</v>
      </c>
      <c r="G57" s="4" t="s">
        <v>199</v>
      </c>
      <c r="H57" s="4" t="s">
        <v>200</v>
      </c>
    </row>
    <row r="58" spans="1:8" x14ac:dyDescent="0.15">
      <c r="A58" s="6">
        <v>69</v>
      </c>
      <c r="B58" s="4">
        <v>2.2914110725308637E-2</v>
      </c>
      <c r="C58" s="4">
        <v>2.4577594521604938E-2</v>
      </c>
      <c r="D58" s="4">
        <v>2.4967785493827159E-2</v>
      </c>
      <c r="E58" s="4">
        <v>2.677449845679012E-2</v>
      </c>
      <c r="G58" s="4" t="s">
        <v>199</v>
      </c>
      <c r="H58" s="4" t="s">
        <v>200</v>
      </c>
    </row>
    <row r="59" spans="1:8" x14ac:dyDescent="0.15">
      <c r="A59" s="6">
        <v>70</v>
      </c>
      <c r="B59" s="4">
        <v>2.3071638695987655E-2</v>
      </c>
      <c r="C59" s="4">
        <v>2.4753110532407405E-2</v>
      </c>
      <c r="D59" s="4">
        <v>2.514014274691358E-2</v>
      </c>
      <c r="E59" s="4">
        <v>2.6965567129629629E-2</v>
      </c>
      <c r="G59" s="4" t="s">
        <v>201</v>
      </c>
      <c r="H59" s="4" t="s">
        <v>202</v>
      </c>
    </row>
    <row r="60" spans="1:8" x14ac:dyDescent="0.15">
      <c r="A60" s="6">
        <v>71</v>
      </c>
      <c r="B60" s="4">
        <v>2.3240427276234567E-2</v>
      </c>
      <c r="C60" s="4">
        <v>2.4934413580246916E-2</v>
      </c>
      <c r="D60" s="4">
        <v>2.5323398919753087E-2</v>
      </c>
      <c r="E60" s="4">
        <v>2.7162422839506175E-2</v>
      </c>
      <c r="G60" s="4" t="s">
        <v>201</v>
      </c>
      <c r="H60" s="4" t="s">
        <v>202</v>
      </c>
    </row>
    <row r="61" spans="1:8" x14ac:dyDescent="0.15">
      <c r="A61" s="6">
        <v>72</v>
      </c>
      <c r="B61" s="4">
        <v>2.3415629822530863E-2</v>
      </c>
      <c r="C61" s="4">
        <v>2.5122444058641974E-2</v>
      </c>
      <c r="D61" s="4">
        <v>2.5513792438271603E-2</v>
      </c>
      <c r="E61" s="4">
        <v>2.7367091049382713E-2</v>
      </c>
      <c r="G61" s="4" t="s">
        <v>201</v>
      </c>
      <c r="H61" s="4" t="s">
        <v>202</v>
      </c>
    </row>
    <row r="62" spans="1:8" x14ac:dyDescent="0.15">
      <c r="A62" s="6">
        <v>73</v>
      </c>
      <c r="B62" s="4">
        <v>2.3596932870370371E-2</v>
      </c>
      <c r="C62" s="4">
        <v>2.5316575038580248E-2</v>
      </c>
      <c r="D62" s="4">
        <v>2.5710648148148149E-2</v>
      </c>
      <c r="E62" s="4">
        <v>2.7578221450617283E-2</v>
      </c>
      <c r="G62" s="4" t="s">
        <v>201</v>
      </c>
      <c r="H62" s="4" t="s">
        <v>202</v>
      </c>
    </row>
    <row r="63" spans="1:8" x14ac:dyDescent="0.15">
      <c r="A63" s="6">
        <v>74</v>
      </c>
      <c r="B63" s="4">
        <v>2.3784649884259258E-2</v>
      </c>
      <c r="C63" s="4">
        <v>2.5522280092592591E-2</v>
      </c>
      <c r="D63" s="4">
        <v>2.5914641203703702E-2</v>
      </c>
      <c r="E63" s="4">
        <v>2.7800925925925927E-2</v>
      </c>
      <c r="G63" s="4" t="s">
        <v>201</v>
      </c>
      <c r="H63" s="4" t="s">
        <v>202</v>
      </c>
    </row>
    <row r="64" spans="1:8" x14ac:dyDescent="0.15">
      <c r="A64" s="6">
        <v>75</v>
      </c>
      <c r="B64" s="4">
        <v>2.3972993827160491E-2</v>
      </c>
      <c r="C64" s="4">
        <v>2.5729552469135802E-2</v>
      </c>
      <c r="D64" s="4">
        <v>2.6119984567901232E-2</v>
      </c>
      <c r="E64" s="4">
        <v>2.8027006172839507E-2</v>
      </c>
      <c r="G64" s="4" t="s">
        <v>203</v>
      </c>
      <c r="H64" s="4" t="s">
        <v>204</v>
      </c>
    </row>
    <row r="65" spans="1:8" x14ac:dyDescent="0.15">
      <c r="A65" s="6">
        <v>76</v>
      </c>
      <c r="B65" s="4">
        <v>2.4173538773148151E-2</v>
      </c>
      <c r="C65" s="4">
        <v>2.5942925347222222E-2</v>
      </c>
      <c r="D65" s="4">
        <v>2.6338252314814816E-2</v>
      </c>
      <c r="E65" s="4">
        <v>2.8259548611111112E-2</v>
      </c>
      <c r="G65" s="4" t="s">
        <v>203</v>
      </c>
      <c r="H65" s="4" t="s">
        <v>204</v>
      </c>
    </row>
    <row r="66" spans="1:8" x14ac:dyDescent="0.15">
      <c r="A66" s="6">
        <v>77</v>
      </c>
      <c r="B66" s="4">
        <v>2.4380497685185184E-2</v>
      </c>
      <c r="C66" s="4">
        <v>2.6162712191358024E-2</v>
      </c>
      <c r="D66" s="4">
        <v>2.6563657407407407E-2</v>
      </c>
      <c r="E66" s="4">
        <v>2.8499228395061728E-2</v>
      </c>
      <c r="G66" s="4" t="s">
        <v>203</v>
      </c>
      <c r="H66" s="4" t="s">
        <v>204</v>
      </c>
    </row>
    <row r="67" spans="1:8" x14ac:dyDescent="0.15">
      <c r="A67" s="6">
        <v>78</v>
      </c>
      <c r="B67" s="4">
        <v>2.4593870563271603E-2</v>
      </c>
      <c r="C67" s="4">
        <v>2.6395013503086422E-2</v>
      </c>
      <c r="D67" s="4">
        <v>2.6796199845679009E-2</v>
      </c>
      <c r="E67" s="4">
        <v>2.8752507716049383E-2</v>
      </c>
      <c r="G67" s="4" t="s">
        <v>203</v>
      </c>
      <c r="H67" s="4" t="s">
        <v>204</v>
      </c>
    </row>
    <row r="68" spans="1:8" x14ac:dyDescent="0.15">
      <c r="A68" s="6">
        <v>79</v>
      </c>
      <c r="B68" s="4">
        <v>2.4813970871913581E-2</v>
      </c>
      <c r="C68" s="4">
        <v>2.663404224537037E-2</v>
      </c>
      <c r="D68" s="4">
        <v>2.7036554783950617E-2</v>
      </c>
      <c r="E68" s="4">
        <v>2.9013599537037037E-2</v>
      </c>
      <c r="G68" s="4" t="s">
        <v>203</v>
      </c>
      <c r="H68" s="4" t="s">
        <v>204</v>
      </c>
    </row>
    <row r="69" spans="1:8" x14ac:dyDescent="0.15">
      <c r="A69" s="6">
        <v>80</v>
      </c>
      <c r="B69" s="4">
        <v>2.5046585648148146E-2</v>
      </c>
      <c r="C69" s="4">
        <v>2.6890745563271604E-2</v>
      </c>
      <c r="D69" s="4">
        <v>2.7290509259259257E-2</v>
      </c>
      <c r="E69" s="4">
        <v>2.9292727623456791E-2</v>
      </c>
      <c r="G69" s="4" t="s">
        <v>203</v>
      </c>
      <c r="H69" s="4" t="s">
        <v>204</v>
      </c>
    </row>
    <row r="70" spans="1:8" x14ac:dyDescent="0.15">
      <c r="A70" s="6">
        <v>81</v>
      </c>
      <c r="B70" s="4">
        <v>2.5296875E-2</v>
      </c>
      <c r="C70" s="4">
        <v>2.715448977623457E-2</v>
      </c>
      <c r="D70" s="4">
        <v>2.75625E-2</v>
      </c>
      <c r="E70" s="4">
        <v>2.9580343364197532E-2</v>
      </c>
      <c r="G70" s="4" t="s">
        <v>203</v>
      </c>
      <c r="H70" s="4" t="s">
        <v>204</v>
      </c>
    </row>
    <row r="71" spans="1:8" x14ac:dyDescent="0.15">
      <c r="A71" s="6">
        <v>82</v>
      </c>
      <c r="B71" s="4">
        <v>2.5548418209876543E-2</v>
      </c>
      <c r="C71" s="4">
        <v>2.7431061921296296E-2</v>
      </c>
      <c r="D71" s="4">
        <v>2.7837191358024694E-2</v>
      </c>
      <c r="E71" s="4">
        <v>2.9882233796296294E-2</v>
      </c>
      <c r="G71" s="4" t="s">
        <v>203</v>
      </c>
      <c r="H71" s="4" t="s">
        <v>204</v>
      </c>
    </row>
    <row r="72" spans="1:8" x14ac:dyDescent="0.15">
      <c r="A72" s="6">
        <v>83</v>
      </c>
      <c r="B72" s="4">
        <v>2.5818576388888889E-2</v>
      </c>
      <c r="C72" s="4">
        <v>2.7720461998456791E-2</v>
      </c>
      <c r="D72" s="4">
        <v>2.8131944444444446E-2</v>
      </c>
      <c r="E72" s="4">
        <v>3.0198398919753087E-2</v>
      </c>
      <c r="G72" s="4" t="s">
        <v>203</v>
      </c>
      <c r="H72" s="4" t="s">
        <v>204</v>
      </c>
    </row>
    <row r="73" spans="1:8" x14ac:dyDescent="0.15">
      <c r="A73" s="6">
        <v>84</v>
      </c>
      <c r="B73" s="4">
        <v>2.6101562500000001E-2</v>
      </c>
      <c r="C73" s="4">
        <v>2.8028477044753086E-2</v>
      </c>
      <c r="D73" s="4">
        <v>2.8440972222222222E-2</v>
      </c>
      <c r="E73" s="4">
        <v>3.0534625771604935E-2</v>
      </c>
      <c r="G73" s="4" t="s">
        <v>203</v>
      </c>
      <c r="H73" s="4" t="s">
        <v>204</v>
      </c>
    </row>
    <row r="74" spans="1:8" x14ac:dyDescent="0.15">
      <c r="A74" s="6">
        <v>85</v>
      </c>
      <c r="B74" s="4">
        <v>2.6397690007716048E-2</v>
      </c>
      <c r="C74" s="4">
        <v>2.8349946952160494E-2</v>
      </c>
      <c r="D74" s="4">
        <v>2.8764949845679011E-2</v>
      </c>
      <c r="E74" s="4">
        <v>3.0886477623456789E-2</v>
      </c>
      <c r="G74" s="4" t="s">
        <v>203</v>
      </c>
      <c r="H74" s="4" t="s">
        <v>204</v>
      </c>
    </row>
    <row r="75" spans="1:8" x14ac:dyDescent="0.15">
      <c r="A75" s="6">
        <v>86</v>
      </c>
      <c r="B75" s="4">
        <v>2.6712745949074072E-2</v>
      </c>
      <c r="C75" s="4">
        <v>2.8695818865740741E-2</v>
      </c>
      <c r="D75" s="4">
        <v>2.910966435185185E-2</v>
      </c>
      <c r="E75" s="4">
        <v>3.1264178240740743E-2</v>
      </c>
      <c r="G75" s="4" t="s">
        <v>203</v>
      </c>
      <c r="H75" s="4" t="s">
        <v>204</v>
      </c>
    </row>
    <row r="76" spans="1:8" x14ac:dyDescent="0.15">
      <c r="A76" s="6">
        <v>87</v>
      </c>
      <c r="B76" s="4">
        <v>2.7047043788580246E-2</v>
      </c>
      <c r="D76" s="4">
        <v>2.9475790895061728E-2</v>
      </c>
      <c r="G76" s="4" t="s">
        <v>203</v>
      </c>
    </row>
    <row r="77" spans="1:8" x14ac:dyDescent="0.15">
      <c r="A77" s="6">
        <v>88</v>
      </c>
      <c r="B77" s="4">
        <v>2.7406057098765431E-2</v>
      </c>
      <c r="D77" s="4">
        <v>2.9868441358024692E-2</v>
      </c>
      <c r="G77" s="4" t="s">
        <v>203</v>
      </c>
    </row>
    <row r="78" spans="1:8" x14ac:dyDescent="0.15">
      <c r="A78" s="6">
        <v>89</v>
      </c>
      <c r="B78" s="4">
        <v>2.7791039737654323E-2</v>
      </c>
      <c r="D78" s="4">
        <v>3.0290316358024691E-2</v>
      </c>
      <c r="G78" s="4" t="s">
        <v>203</v>
      </c>
    </row>
    <row r="79" spans="1:8" x14ac:dyDescent="0.15">
      <c r="A79" s="6">
        <v>90</v>
      </c>
      <c r="B79" s="4">
        <v>2.8207465277777777E-2</v>
      </c>
      <c r="D79" s="4">
        <v>3.0746527777777779E-2</v>
      </c>
      <c r="G79" s="4" t="s">
        <v>203</v>
      </c>
    </row>
    <row r="80" spans="1:8" x14ac:dyDescent="0.15">
      <c r="A80" s="6">
        <v>91</v>
      </c>
      <c r="B80" s="4">
        <v>2.8656587577160494E-2</v>
      </c>
      <c r="D80" s="4">
        <v>3.12397762345679E-2</v>
      </c>
      <c r="G80" s="4" t="s">
        <v>203</v>
      </c>
    </row>
    <row r="81" spans="1:7" x14ac:dyDescent="0.15">
      <c r="A81" s="6">
        <v>92</v>
      </c>
      <c r="B81" s="4">
        <v>2.914450713734568E-2</v>
      </c>
      <c r="D81" s="4">
        <v>3.1776523919753087E-2</v>
      </c>
      <c r="G81" s="4" t="s">
        <v>203</v>
      </c>
    </row>
    <row r="82" spans="1:7" x14ac:dyDescent="0.15">
      <c r="A82" s="6">
        <v>93</v>
      </c>
      <c r="B82" s="4">
        <v>2.9683424961419753E-2</v>
      </c>
      <c r="D82" s="4">
        <v>3.2369695216049384E-2</v>
      </c>
      <c r="G82" s="4" t="s">
        <v>203</v>
      </c>
    </row>
    <row r="83" spans="1:7" x14ac:dyDescent="0.15">
      <c r="A83" s="6">
        <v>94</v>
      </c>
      <c r="B83" s="4">
        <v>3.0286168981481482E-2</v>
      </c>
      <c r="D83" s="4">
        <v>3.3033564814814814E-2</v>
      </c>
      <c r="G83" s="4" t="s">
        <v>203</v>
      </c>
    </row>
  </sheetData>
  <pageMargins left="0.7" right="0.7" top="0.75" bottom="0.75" header="0.3" footer="0.3"/>
  <pageSetup paperSize="9" orientation="portrait" horizontalDpi="4294967293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02"/>
  <sheetViews>
    <sheetView workbookViewId="0">
      <selection activeCell="D41" sqref="D41"/>
    </sheetView>
  </sheetViews>
  <sheetFormatPr baseColWidth="10" defaultColWidth="9.1640625" defaultRowHeight="13" x14ac:dyDescent="0.15"/>
  <cols>
    <col min="1" max="1" width="13.5" style="6" customWidth="1"/>
    <col min="2" max="2" width="9.1640625" style="8"/>
    <col min="3" max="3" width="21.5" style="5" customWidth="1"/>
    <col min="4" max="4" width="14.5" style="5" customWidth="1"/>
    <col min="5" max="6" width="9.1640625" style="5"/>
    <col min="7" max="7" width="9.1640625" style="9"/>
    <col min="8" max="8" width="13.5" style="10" customWidth="1"/>
    <col min="9" max="10" width="9.1640625" style="11"/>
    <col min="11" max="11" width="9.1640625" style="15"/>
    <col min="12" max="16384" width="9.1640625" style="5"/>
  </cols>
  <sheetData>
    <row r="1" spans="1:25" ht="15" thickBot="1" x14ac:dyDescent="0.2">
      <c r="A1" s="6" t="s">
        <v>92</v>
      </c>
      <c r="B1" s="8" t="s">
        <v>1</v>
      </c>
      <c r="C1" s="5" t="s">
        <v>43</v>
      </c>
      <c r="D1" s="5" t="s">
        <v>44</v>
      </c>
      <c r="E1" s="5" t="s">
        <v>9</v>
      </c>
      <c r="F1" s="5" t="s">
        <v>8</v>
      </c>
      <c r="G1" s="9" t="s">
        <v>15</v>
      </c>
      <c r="H1" s="10" t="s">
        <v>45</v>
      </c>
      <c r="I1" s="11" t="s">
        <v>46</v>
      </c>
      <c r="J1" s="11" t="s">
        <v>47</v>
      </c>
      <c r="K1" s="12" t="s">
        <v>48</v>
      </c>
      <c r="L1" s="13" t="s">
        <v>49</v>
      </c>
      <c r="X1" s="5" t="s">
        <v>50</v>
      </c>
      <c r="Y1" s="4">
        <v>0</v>
      </c>
    </row>
    <row r="2" spans="1:25" x14ac:dyDescent="0.15">
      <c r="A2" s="6">
        <f>IF(ISNUMBER('Race 1'!A2),'Race 1'!A2,"")</f>
        <v>1</v>
      </c>
      <c r="B2" s="8">
        <f>IF(ISNUMBER('Race 1'!A2),'Race 1'!B2,"")</f>
        <v>19</v>
      </c>
      <c r="C2" s="5" t="str">
        <f>IF(ISNUMBER('Race 1'!A2),'Race 1'!C2&amp;" "&amp;'Race 1'!D2,"")</f>
        <v>CHABREL NICHOLAS</v>
      </c>
      <c r="D2" s="5" t="str">
        <f>IF(ISNUMBER('Race 1'!A2),'Race 1'!G2,"")</f>
        <v>Senior_M</v>
      </c>
      <c r="E2" s="5" t="str">
        <f>IF(ISNUMBER('Race 1'!A2),'Race 1'!I2,"")</f>
        <v>Men</v>
      </c>
      <c r="F2" s="5">
        <f>IF(ISNUMBER('Race 1'!A2),'Race 1'!H2,"")</f>
        <v>47</v>
      </c>
      <c r="G2" s="11">
        <f>IF(ISNUMBER('Race 1'!A2),'Race 1'!O2,"")</f>
        <v>1.6030092592592589E-2</v>
      </c>
      <c r="H2" s="14">
        <f>IF(A2="","",IF(E2="Men",VLOOKUP(F2,'Time trial standards'!A$3:B$83,2,FALSE),VLOOKUP(F2,'Time trial standards'!A$3:C$84,3,FALSE)))</f>
        <v>2.0124638310185183E-2</v>
      </c>
      <c r="I2" s="11" t="str">
        <f t="shared" ref="I2:I33" si="0">IF(G2="","",IF(G2-H2&gt;0,G2-H2,""))</f>
        <v/>
      </c>
      <c r="J2" s="11">
        <f t="shared" ref="J2:J33" si="1">IF(G2="","",IF(G2-H2&gt;0,"",H2-G2))</f>
        <v>4.0945457175925945E-3</v>
      </c>
      <c r="K2" s="15">
        <f t="shared" ref="K2:K33" si="2">IF(OR(G2="",G2=Y$1),"",IF(I2="",-J2/G2*100,I2/G2*100))</f>
        <v>-25.5428700361011</v>
      </c>
      <c r="L2" s="5">
        <f t="shared" ref="L2:L33" si="3">IF(K2="","",RANK(K2,K$2:K$100,1))</f>
        <v>1</v>
      </c>
    </row>
    <row r="3" spans="1:25" x14ac:dyDescent="0.15">
      <c r="A3" s="6">
        <f>IF(ISNUMBER('Race 1'!A14),'Race 1'!A14,"")</f>
        <v>13</v>
      </c>
      <c r="B3" s="8">
        <f>IF(ISNUMBER('Race 1'!A14),'Race 1'!B14,"")</f>
        <v>76</v>
      </c>
      <c r="C3" s="5" t="str">
        <f>IF(ISNUMBER('Race 1'!A14),'Race 1'!C14&amp;" "&amp;'Race 1'!D14,"")</f>
        <v>BARNES DEREK</v>
      </c>
      <c r="D3" s="5" t="str">
        <f>IF(ISNUMBER('Race 1'!A14),'Race 1'!G14,"")</f>
        <v>Senior_M</v>
      </c>
      <c r="E3" s="5" t="str">
        <f>IF(ISNUMBER('Race 1'!A14),'Race 1'!I14,"")</f>
        <v>Men</v>
      </c>
      <c r="F3" s="5">
        <f>IF(ISNUMBER('Race 1'!A14),'Race 1'!H14,"")</f>
        <v>62</v>
      </c>
      <c r="G3" s="11">
        <f>IF(ISNUMBER('Race 1'!A14),'Race 1'!O14,"")</f>
        <v>1.8287037037037039E-2</v>
      </c>
      <c r="H3" s="14">
        <f>IF(A3="","",IF(E3="Men",VLOOKUP(F3,'Time trial standards'!A$3:B$83,2,FALSE),VLOOKUP(F3,'Time trial standards'!A$3:C$84,3,FALSE)))</f>
        <v>2.188307773919753E-2</v>
      </c>
      <c r="I3" s="11" t="str">
        <f t="shared" si="0"/>
        <v/>
      </c>
      <c r="J3" s="11">
        <f t="shared" si="1"/>
        <v>3.5960407021604912E-3</v>
      </c>
      <c r="K3" s="15">
        <f t="shared" si="2"/>
        <v>-19.664425105485215</v>
      </c>
      <c r="L3" s="5">
        <f t="shared" si="3"/>
        <v>2</v>
      </c>
    </row>
    <row r="4" spans="1:25" x14ac:dyDescent="0.15">
      <c r="A4" s="6">
        <f>IF(ISNUMBER('Race 1'!A7),'Race 1'!A7,"")</f>
        <v>6</v>
      </c>
      <c r="B4" s="8">
        <f>IF(ISNUMBER('Race 1'!A7),'Race 1'!B7,"")</f>
        <v>38</v>
      </c>
      <c r="C4" s="5" t="str">
        <f>IF(ISNUMBER('Race 1'!A7),'Race 1'!C7&amp;" "&amp;'Race 1'!D7,"")</f>
        <v>WEBB DARREN</v>
      </c>
      <c r="D4" s="5" t="str">
        <f>IF(ISNUMBER('Race 1'!A7),'Race 1'!G7,"")</f>
        <v>Senior_M</v>
      </c>
      <c r="E4" s="5" t="str">
        <f>IF(ISNUMBER('Race 1'!A7),'Race 1'!I7,"")</f>
        <v>Men</v>
      </c>
      <c r="F4" s="5">
        <f>IF(ISNUMBER('Race 1'!A7),'Race 1'!H7,"")</f>
        <v>49</v>
      </c>
      <c r="G4" s="11">
        <f>IF(ISNUMBER('Race 1'!A7),'Race 1'!O7,"")</f>
        <v>1.7604166666666671E-2</v>
      </c>
      <c r="H4" s="14">
        <f>IF(A4="","",IF(E4="Men",VLOOKUP(F4,'Time trial standards'!A$3:B$83,2,FALSE),VLOOKUP(F4,'Time trial standards'!A$3:C$84,3,FALSE)))</f>
        <v>2.0343171296296297E-2</v>
      </c>
      <c r="I4" s="11" t="str">
        <f t="shared" si="0"/>
        <v/>
      </c>
      <c r="J4" s="11">
        <f t="shared" si="1"/>
        <v>2.739004629629626E-3</v>
      </c>
      <c r="K4" s="15">
        <f t="shared" si="2"/>
        <v>-15.55884286653515</v>
      </c>
      <c r="L4" s="5">
        <f t="shared" si="3"/>
        <v>3</v>
      </c>
    </row>
    <row r="5" spans="1:25" x14ac:dyDescent="0.15">
      <c r="A5" s="6">
        <f>IF(ISNUMBER('Race 1'!A11),'Race 1'!A11,"")</f>
        <v>10</v>
      </c>
      <c r="B5" s="8">
        <f>IF(ISNUMBER('Race 1'!A11),'Race 1'!B11,"")</f>
        <v>22</v>
      </c>
      <c r="C5" s="5" t="str">
        <f>IF(ISNUMBER('Race 1'!A11),'Race 1'!C11&amp;" "&amp;'Race 1'!D11,"")</f>
        <v>KERIN ADAM</v>
      </c>
      <c r="D5" s="5" t="str">
        <f>IF(ISNUMBER('Race 1'!A11),'Race 1'!G11,"")</f>
        <v>Senior_M</v>
      </c>
      <c r="E5" s="5" t="str">
        <f>IF(ISNUMBER('Race 1'!A11),'Race 1'!I11,"")</f>
        <v>Men</v>
      </c>
      <c r="F5" s="5">
        <f>IF(ISNUMBER('Race 1'!A11),'Race 1'!H11,"")</f>
        <v>48</v>
      </c>
      <c r="G5" s="11">
        <f>IF(ISNUMBER('Race 1'!A11),'Race 1'!O11,"")</f>
        <v>1.787037037037037E-2</v>
      </c>
      <c r="H5" s="14">
        <f>IF(A5="","",IF(E5="Men",VLOOKUP(F5,'Time trial standards'!A$3:B$83,2,FALSE),VLOOKUP(F5,'Time trial standards'!A$3:C$84,3,FALSE)))</f>
        <v>2.0231168016975311E-2</v>
      </c>
      <c r="I5" s="11" t="str">
        <f t="shared" si="0"/>
        <v/>
      </c>
      <c r="J5" s="11">
        <f t="shared" si="1"/>
        <v>2.360797646604941E-3</v>
      </c>
      <c r="K5" s="15">
        <f t="shared" si="2"/>
        <v>-13.210681131260809</v>
      </c>
      <c r="L5" s="5">
        <f t="shared" si="3"/>
        <v>4</v>
      </c>
    </row>
    <row r="6" spans="1:25" x14ac:dyDescent="0.15">
      <c r="A6" s="6">
        <f>IF(ISNUMBER('Race 1'!A3),'Race 1'!A3,"")</f>
        <v>2</v>
      </c>
      <c r="B6" s="8">
        <f>IF(ISNUMBER('Race 1'!A3),'Race 1'!B3,"")</f>
        <v>88</v>
      </c>
      <c r="C6" s="5" t="str">
        <f>IF(ISNUMBER('Race 1'!A3),'Race 1'!C3&amp;" "&amp;'Race 1'!D3,"")</f>
        <v>CRANAGE JOSHUA</v>
      </c>
      <c r="D6" s="5" t="str">
        <f>IF(ISNUMBER('Race 1'!A3),'Race 1'!G3,"")</f>
        <v>Senior_M</v>
      </c>
      <c r="E6" s="5" t="str">
        <f>IF(ISNUMBER('Race 1'!A3),'Race 1'!I3,"")</f>
        <v>Men</v>
      </c>
      <c r="F6" s="5">
        <f>IF(ISNUMBER('Race 1'!A3),'Race 1'!H3,"")</f>
        <v>17</v>
      </c>
      <c r="G6" s="11">
        <f>IF(ISNUMBER('Race 1'!A3),'Race 1'!O3,"")</f>
        <v>1.638888888888889E-2</v>
      </c>
      <c r="H6" s="14">
        <f>IF(A6="","",IF(E6="Men",VLOOKUP(F6,'Time trial standards'!A$3:B$83,2,FALSE),VLOOKUP(F6,'Time trial standards'!A$3:C$84,3,FALSE)))</f>
        <v>1.8413300125359286E-2</v>
      </c>
      <c r="I6" s="11" t="str">
        <f t="shared" si="0"/>
        <v/>
      </c>
      <c r="J6" s="11">
        <f t="shared" si="1"/>
        <v>2.0244112364703956E-3</v>
      </c>
      <c r="K6" s="15">
        <f t="shared" si="2"/>
        <v>-12.352339747954954</v>
      </c>
      <c r="L6" s="5">
        <f t="shared" si="3"/>
        <v>6</v>
      </c>
    </row>
    <row r="7" spans="1:25" x14ac:dyDescent="0.15">
      <c r="A7" s="6">
        <f>IF(ISNUMBER('Race 1'!A6),'Race 1'!A6,"")</f>
        <v>5</v>
      </c>
      <c r="B7" s="8">
        <f>IF(ISNUMBER('Race 1'!A6),'Race 1'!B6,"")</f>
        <v>41</v>
      </c>
      <c r="C7" s="5" t="str">
        <f>IF(ISNUMBER('Race 1'!A6),'Race 1'!C6&amp;" "&amp;'Race 1'!D6,"")</f>
        <v>PITMAN JOHN</v>
      </c>
      <c r="D7" s="5" t="str">
        <f>IF(ISNUMBER('Race 1'!A6),'Race 1'!G6,"")</f>
        <v>Senior_M</v>
      </c>
      <c r="E7" s="5" t="str">
        <f>IF(ISNUMBER('Race 1'!A6),'Race 1'!I6,"")</f>
        <v>Men</v>
      </c>
      <c r="F7" s="5">
        <f>IF(ISNUMBER('Race 1'!A6),'Race 1'!H6,"")</f>
        <v>39</v>
      </c>
      <c r="G7" s="11">
        <f>IF(ISNUMBER('Race 1'!A6),'Race 1'!O6,"")</f>
        <v>1.7245370370370369E-2</v>
      </c>
      <c r="H7" s="14">
        <f>IF(A7="","",IF(E7="Men",VLOOKUP(F7,'Time trial standards'!A$3:B$83,2,FALSE),VLOOKUP(F7,'Time trial standards'!A$3:C$84,3,FALSE)))</f>
        <v>1.9289761766975309E-2</v>
      </c>
      <c r="I7" s="11" t="str">
        <f t="shared" si="0"/>
        <v/>
      </c>
      <c r="J7" s="11">
        <f t="shared" si="1"/>
        <v>2.0443913966049394E-3</v>
      </c>
      <c r="K7" s="15">
        <f t="shared" si="2"/>
        <v>-11.854725950783006</v>
      </c>
      <c r="L7" s="5">
        <f t="shared" si="3"/>
        <v>7</v>
      </c>
    </row>
    <row r="8" spans="1:25" x14ac:dyDescent="0.15">
      <c r="A8" s="6">
        <f>IF(ISNUMBER('Race 1'!A12),'Race 1'!A12,"")</f>
        <v>11</v>
      </c>
      <c r="B8" s="8">
        <f>IF(ISNUMBER('Race 1'!A12),'Race 1'!B12,"")</f>
        <v>60</v>
      </c>
      <c r="C8" s="5" t="str">
        <f>IF(ISNUMBER('Race 1'!A12),'Race 1'!C12&amp;" "&amp;'Race 1'!D12,"")</f>
        <v>SIMONS JOSH</v>
      </c>
      <c r="D8" s="5" t="str">
        <f>IF(ISNUMBER('Race 1'!A12),'Race 1'!G12,"")</f>
        <v>Senior_M</v>
      </c>
      <c r="E8" s="5" t="str">
        <f>IF(ISNUMBER('Race 1'!A12),'Race 1'!I12,"")</f>
        <v>Men</v>
      </c>
      <c r="F8" s="5">
        <f>IF(ISNUMBER('Race 1'!A12),'Race 1'!H12,"")</f>
        <v>48</v>
      </c>
      <c r="G8" s="11">
        <f>IF(ISNUMBER('Race 1'!A12),'Race 1'!O12,"")</f>
        <v>1.8090277777777782E-2</v>
      </c>
      <c r="H8" s="14">
        <f>IF(A8="","",IF(E8="Men",VLOOKUP(F8,'Time trial standards'!A$3:B$83,2,FALSE),VLOOKUP(F8,'Time trial standards'!A$3:C$84,3,FALSE)))</f>
        <v>2.0231168016975311E-2</v>
      </c>
      <c r="I8" s="11" t="str">
        <f t="shared" si="0"/>
        <v/>
      </c>
      <c r="J8" s="11">
        <f t="shared" si="1"/>
        <v>2.1408902391975293E-3</v>
      </c>
      <c r="K8" s="15">
        <f t="shared" si="2"/>
        <v>-11.834479633184037</v>
      </c>
      <c r="L8" s="5">
        <f t="shared" si="3"/>
        <v>8</v>
      </c>
    </row>
    <row r="9" spans="1:25" x14ac:dyDescent="0.15">
      <c r="A9" s="6">
        <f>IF(ISNUMBER('Race 1'!A10),'Race 1'!A10,"")</f>
        <v>9</v>
      </c>
      <c r="B9" s="8">
        <f>IF(ISNUMBER('Race 1'!A10),'Race 1'!B10,"")</f>
        <v>25</v>
      </c>
      <c r="C9" s="5" t="str">
        <f>IF(ISNUMBER('Race 1'!A10),'Race 1'!C10&amp;" "&amp;'Race 1'!D10,"")</f>
        <v>ROBERTS COREY</v>
      </c>
      <c r="D9" s="5" t="str">
        <f>IF(ISNUMBER('Race 1'!A10),'Race 1'!G10,"")</f>
        <v>Senior_M</v>
      </c>
      <c r="E9" s="5" t="str">
        <f>IF(ISNUMBER('Race 1'!A10),'Race 1'!I10,"")</f>
        <v>Men</v>
      </c>
      <c r="F9" s="5">
        <f>IF(ISNUMBER('Race 1'!A10),'Race 1'!H10,"")</f>
        <v>44</v>
      </c>
      <c r="G9" s="11">
        <f>IF(ISNUMBER('Race 1'!A10),'Race 1'!O10,"")</f>
        <v>1.7835648148148149E-2</v>
      </c>
      <c r="H9" s="14">
        <f>IF(A9="","",IF(E9="Men",VLOOKUP(F9,'Time trial standards'!A$3:B$83,2,FALSE),VLOOKUP(F9,'Time trial standards'!A$3:C$84,3,FALSE)))</f>
        <v>1.9810836226851855E-2</v>
      </c>
      <c r="I9" s="11" t="str">
        <f t="shared" si="0"/>
        <v/>
      </c>
      <c r="J9" s="11">
        <f t="shared" si="1"/>
        <v>1.975188078703706E-3</v>
      </c>
      <c r="K9" s="15">
        <f t="shared" si="2"/>
        <v>-11.074383517196638</v>
      </c>
      <c r="L9" s="5">
        <f t="shared" si="3"/>
        <v>9</v>
      </c>
    </row>
    <row r="10" spans="1:25" x14ac:dyDescent="0.15">
      <c r="A10" s="6">
        <f>IF(ISNUMBER('Race 1'!A4),'Race 1'!A4,"")</f>
        <v>3</v>
      </c>
      <c r="B10" s="8">
        <f>IF(ISNUMBER('Race 1'!A4),'Race 1'!B4,"")</f>
        <v>80</v>
      </c>
      <c r="C10" s="5" t="str">
        <f>IF(ISNUMBER('Race 1'!A4),'Race 1'!C4&amp;" "&amp;'Race 1'!D4,"")</f>
        <v>DOYLE CONNOR</v>
      </c>
      <c r="D10" s="5" t="str">
        <f>IF(ISNUMBER('Race 1'!A4),'Race 1'!G4,"")</f>
        <v>Senior_M</v>
      </c>
      <c r="E10" s="5" t="str">
        <f>IF(ISNUMBER('Race 1'!A4),'Race 1'!I4,"")</f>
        <v>Men</v>
      </c>
      <c r="F10" s="5">
        <f>IF(ISNUMBER('Race 1'!A4),'Race 1'!H4,"")</f>
        <v>17</v>
      </c>
      <c r="G10" s="11">
        <f>IF(ISNUMBER('Race 1'!A4),'Race 1'!O4,"")</f>
        <v>1.6620370370370369E-2</v>
      </c>
      <c r="H10" s="14">
        <f>IF(A10="","",IF(E10="Men",VLOOKUP(F10,'Time trial standards'!A$3:B$83,2,FALSE),VLOOKUP(F10,'Time trial standards'!A$3:C$84,3,FALSE)))</f>
        <v>1.8413300125359286E-2</v>
      </c>
      <c r="I10" s="11" t="str">
        <f t="shared" si="0"/>
        <v/>
      </c>
      <c r="J10" s="11">
        <f t="shared" si="1"/>
        <v>1.7929297549889173E-3</v>
      </c>
      <c r="K10" s="15">
        <f t="shared" si="2"/>
        <v>-10.787543929738334</v>
      </c>
      <c r="L10" s="5">
        <f t="shared" si="3"/>
        <v>10</v>
      </c>
    </row>
    <row r="11" spans="1:25" x14ac:dyDescent="0.15">
      <c r="A11" s="6">
        <f>IF(ISNUMBER('Race 1'!A13),'Race 1'!A13,"")</f>
        <v>12</v>
      </c>
      <c r="B11" s="8">
        <f>IF(ISNUMBER('Race 1'!A13),'Race 1'!B13,"")</f>
        <v>44</v>
      </c>
      <c r="C11" s="5" t="str">
        <f>IF(ISNUMBER('Race 1'!A13),'Race 1'!C13&amp;" "&amp;'Race 1'!D13,"")</f>
        <v>MILLER DAVID</v>
      </c>
      <c r="D11" s="5" t="str">
        <f>IF(ISNUMBER('Race 1'!A13),'Race 1'!G13,"")</f>
        <v>Senior_M</v>
      </c>
      <c r="E11" s="5" t="str">
        <f>IF(ISNUMBER('Race 1'!A13),'Race 1'!I13,"")</f>
        <v>Men</v>
      </c>
      <c r="F11" s="5">
        <f>IF(ISNUMBER('Race 1'!A13),'Race 1'!H13,"")</f>
        <v>48</v>
      </c>
      <c r="G11" s="11">
        <f>IF(ISNUMBER('Race 1'!A13),'Race 1'!O13,"")</f>
        <v>1.8263888888888889E-2</v>
      </c>
      <c r="H11" s="14">
        <f>IF(A11="","",IF(E11="Men",VLOOKUP(F11,'Time trial standards'!A$3:B$83,2,FALSE),VLOOKUP(F11,'Time trial standards'!A$3:C$84,3,FALSE)))</f>
        <v>2.0231168016975311E-2</v>
      </c>
      <c r="I11" s="11" t="str">
        <f t="shared" si="0"/>
        <v/>
      </c>
      <c r="J11" s="11">
        <f t="shared" si="1"/>
        <v>1.9672791280864223E-3</v>
      </c>
      <c r="K11" s="15">
        <f t="shared" si="2"/>
        <v>-10.771414237431362</v>
      </c>
      <c r="L11" s="5">
        <f t="shared" si="3"/>
        <v>11</v>
      </c>
    </row>
    <row r="12" spans="1:25" x14ac:dyDescent="0.15">
      <c r="A12" s="6">
        <f>IF(ISNUMBER('Race 1'!A9),'Race 1'!A9,"")</f>
        <v>8</v>
      </c>
      <c r="B12" s="8">
        <f>IF(ISNUMBER('Race 1'!A9),'Race 1'!B9,"")</f>
        <v>42</v>
      </c>
      <c r="C12" s="5" t="str">
        <f>IF(ISNUMBER('Race 1'!A9),'Race 1'!C9&amp;" "&amp;'Race 1'!D9,"")</f>
        <v>SEARLE DARREN</v>
      </c>
      <c r="D12" s="5" t="str">
        <f>IF(ISNUMBER('Race 1'!A9),'Race 1'!G9,"")</f>
        <v>Senior_M</v>
      </c>
      <c r="E12" s="5" t="str">
        <f>IF(ISNUMBER('Race 1'!A9),'Race 1'!I9,"")</f>
        <v>Men</v>
      </c>
      <c r="F12" s="5">
        <f>IF(ISNUMBER('Race 1'!A9),'Race 1'!H9,"")</f>
        <v>42</v>
      </c>
      <c r="G12" s="11">
        <f>IF(ISNUMBER('Race 1'!A9),'Race 1'!O9,"")</f>
        <v>1.7824074074074079E-2</v>
      </c>
      <c r="H12" s="14">
        <f>IF(A12="","",IF(E12="Men",VLOOKUP(F12,'Time trial standards'!A$3:B$83,2,FALSE),VLOOKUP(F12,'Time trial standards'!A$3:C$84,3,FALSE)))</f>
        <v>1.9603563850308644E-2</v>
      </c>
      <c r="I12" s="11" t="str">
        <f t="shared" si="0"/>
        <v/>
      </c>
      <c r="J12" s="11">
        <f t="shared" si="1"/>
        <v>1.7794897762345649E-3</v>
      </c>
      <c r="K12" s="15">
        <f t="shared" si="2"/>
        <v>-9.983630952380933</v>
      </c>
      <c r="L12" s="5">
        <f t="shared" si="3"/>
        <v>12</v>
      </c>
    </row>
    <row r="13" spans="1:25" x14ac:dyDescent="0.15">
      <c r="A13" s="6">
        <f>IF(ISNUMBER('Race 1'!A8),'Race 1'!A8,"")</f>
        <v>7</v>
      </c>
      <c r="B13" s="8">
        <f>IF(ISNUMBER('Race 1'!A8),'Race 1'!B8,"")</f>
        <v>43</v>
      </c>
      <c r="C13" s="5" t="str">
        <f>IF(ISNUMBER('Race 1'!A8),'Race 1'!C8&amp;" "&amp;'Race 1'!D8,"")</f>
        <v>CUNNIFF ANDREW</v>
      </c>
      <c r="D13" s="5" t="str">
        <f>IF(ISNUMBER('Race 1'!A8),'Race 1'!G8,"")</f>
        <v>Senior_M</v>
      </c>
      <c r="E13" s="5" t="str">
        <f>IF(ISNUMBER('Race 1'!A8),'Race 1'!I8,"")</f>
        <v>Men</v>
      </c>
      <c r="F13" s="5">
        <f>IF(ISNUMBER('Race 1'!A8),'Race 1'!H8,"")</f>
        <v>41</v>
      </c>
      <c r="G13" s="11">
        <f>IF(ISNUMBER('Race 1'!A8),'Race 1'!O8,"")</f>
        <v>1.7789351851851851E-2</v>
      </c>
      <c r="H13" s="14">
        <f>IF(A13="","",IF(E13="Men",VLOOKUP(F13,'Time trial standards'!A$3:B$83,2,FALSE),VLOOKUP(F13,'Time trial standards'!A$3:C$84,3,FALSE)))</f>
        <v>1.949703414351852E-2</v>
      </c>
      <c r="I13" s="11" t="str">
        <f t="shared" si="0"/>
        <v/>
      </c>
      <c r="J13" s="11">
        <f t="shared" si="1"/>
        <v>1.7076822916666685E-3</v>
      </c>
      <c r="K13" s="15">
        <f t="shared" si="2"/>
        <v>-9.5994632400780855</v>
      </c>
      <c r="L13" s="5">
        <f t="shared" si="3"/>
        <v>13</v>
      </c>
    </row>
    <row r="14" spans="1:25" x14ac:dyDescent="0.15">
      <c r="A14" s="6">
        <f>IF(ISNUMBER('Race 1'!A5),'Race 1'!A5,"")</f>
        <v>4</v>
      </c>
      <c r="B14" s="8">
        <f>IF(ISNUMBER('Race 1'!A5),'Race 1'!B5,"")</f>
        <v>46</v>
      </c>
      <c r="C14" s="5" t="str">
        <f>IF(ISNUMBER('Race 1'!A5),'Race 1'!C5&amp;" "&amp;'Race 1'!D5,"")</f>
        <v>COOPER TYSON</v>
      </c>
      <c r="D14" s="5" t="str">
        <f>IF(ISNUMBER('Race 1'!A5),'Race 1'!G5,"")</f>
        <v>Senior_M</v>
      </c>
      <c r="E14" s="5" t="str">
        <f>IF(ISNUMBER('Race 1'!A5),'Race 1'!I5,"")</f>
        <v>Men</v>
      </c>
      <c r="F14" s="5">
        <f>IF(ISNUMBER('Race 1'!A5),'Race 1'!H5,"")</f>
        <v>32</v>
      </c>
      <c r="G14" s="11">
        <f>IF(ISNUMBER('Race 1'!A5),'Race 1'!O5,"")</f>
        <v>1.695601851851852E-2</v>
      </c>
      <c r="H14" s="14">
        <f>IF(A14="","",IF(E14="Men",VLOOKUP(F14,'Time trial standards'!A$3:B$83,2,FALSE),VLOOKUP(F14,'Time trial standards'!A$3:C$84,3,FALSE)))</f>
        <v>1.8522912591628079E-2</v>
      </c>
      <c r="I14" s="11" t="str">
        <f t="shared" si="0"/>
        <v/>
      </c>
      <c r="J14" s="11">
        <f t="shared" si="1"/>
        <v>1.5668940731095593E-3</v>
      </c>
      <c r="K14" s="15">
        <f t="shared" si="2"/>
        <v>-9.2409315984072293</v>
      </c>
      <c r="L14" s="5">
        <f t="shared" si="3"/>
        <v>14</v>
      </c>
    </row>
    <row r="15" spans="1:25" x14ac:dyDescent="0.15">
      <c r="A15" s="6">
        <f>IF(ISNUMBER('Race 1'!A17),'Race 1'!A17,"")</f>
        <v>16</v>
      </c>
      <c r="B15" s="8">
        <f>IF(ISNUMBER('Race 1'!A17),'Race 1'!B17,"")</f>
        <v>86</v>
      </c>
      <c r="C15" s="5" t="str">
        <f>IF(ISNUMBER('Race 1'!A17),'Race 1'!C17&amp;" "&amp;'Race 1'!D17,"")</f>
        <v>JORDAN JAMES</v>
      </c>
      <c r="D15" s="5" t="str">
        <f>IF(ISNUMBER('Race 1'!A17),'Race 1'!G17,"")</f>
        <v>Senior_M</v>
      </c>
      <c r="E15" s="5" t="str">
        <f>IF(ISNUMBER('Race 1'!A17),'Race 1'!I17,"")</f>
        <v>Men</v>
      </c>
      <c r="F15" s="5">
        <f>IF(ISNUMBER('Race 1'!A17),'Race 1'!H17,"")</f>
        <v>51</v>
      </c>
      <c r="G15" s="11">
        <f>IF(ISNUMBER('Race 1'!A17),'Race 1'!O17,"")</f>
        <v>1.9189814814814819E-2</v>
      </c>
      <c r="H15" s="14">
        <f>IF(A15="","",IF(E15="Men",VLOOKUP(F15,'Time trial standards'!A$3:B$83,2,FALSE),VLOOKUP(F15,'Time trial standards'!A$3:C$84,3,FALSE)))</f>
        <v>2.0562331211419753E-2</v>
      </c>
      <c r="I15" s="11" t="str">
        <f t="shared" si="0"/>
        <v/>
      </c>
      <c r="J15" s="11">
        <f t="shared" si="1"/>
        <v>1.3725163966049336E-3</v>
      </c>
      <c r="K15" s="15">
        <f t="shared" si="2"/>
        <v>-7.1523170486529706</v>
      </c>
      <c r="L15" s="5">
        <f t="shared" si="3"/>
        <v>15</v>
      </c>
    </row>
    <row r="16" spans="1:25" x14ac:dyDescent="0.15">
      <c r="A16" s="6">
        <f>IF(ISNUMBER('Race 1'!A15),'Race 1'!A15,"")</f>
        <v>14</v>
      </c>
      <c r="B16" s="8">
        <f>IF(ISNUMBER('Race 1'!A15),'Race 1'!B15,"")</f>
        <v>47</v>
      </c>
      <c r="C16" s="5" t="str">
        <f>IF(ISNUMBER('Race 1'!A15),'Race 1'!C15&amp;" "&amp;'Race 1'!D15,"")</f>
        <v>COCHINOS CHRIS</v>
      </c>
      <c r="D16" s="5" t="str">
        <f>IF(ISNUMBER('Race 1'!A15),'Race 1'!G15,"")</f>
        <v>Senior_M</v>
      </c>
      <c r="E16" s="5" t="str">
        <f>IF(ISNUMBER('Race 1'!A15),'Race 1'!I15,"")</f>
        <v>Men</v>
      </c>
      <c r="F16" s="5">
        <f>IF(ISNUMBER('Race 1'!A15),'Race 1'!H15,"")</f>
        <v>41</v>
      </c>
      <c r="G16" s="11">
        <f>IF(ISNUMBER('Race 1'!A15),'Race 1'!O15,"")</f>
        <v>1.84837962962963E-2</v>
      </c>
      <c r="H16" s="14">
        <f>IF(A16="","",IF(E16="Men",VLOOKUP(F16,'Time trial standards'!A$3:B$83,2,FALSE),VLOOKUP(F16,'Time trial standards'!A$3:C$84,3,FALSE)))</f>
        <v>1.949703414351852E-2</v>
      </c>
      <c r="I16" s="11" t="str">
        <f t="shared" si="0"/>
        <v/>
      </c>
      <c r="J16" s="11">
        <f t="shared" si="1"/>
        <v>1.0132378472222196E-3</v>
      </c>
      <c r="K16" s="15">
        <f t="shared" si="2"/>
        <v>-5.4817626800250316</v>
      </c>
      <c r="L16" s="5">
        <f t="shared" si="3"/>
        <v>16</v>
      </c>
    </row>
    <row r="17" spans="1:12" x14ac:dyDescent="0.15">
      <c r="A17" s="6">
        <f>IF(ISNUMBER('Race 1'!A18),'Race 1'!A18,"")</f>
        <v>17</v>
      </c>
      <c r="B17" s="8">
        <f>IF(ISNUMBER('Race 1'!A18),'Race 1'!B18,"")</f>
        <v>77</v>
      </c>
      <c r="C17" s="5" t="str">
        <f>IF(ISNUMBER('Race 1'!A18),'Race 1'!C18&amp;" "&amp;'Race 1'!D18,"")</f>
        <v>PURCZEL CARL</v>
      </c>
      <c r="D17" s="5" t="str">
        <f>IF(ISNUMBER('Race 1'!A18),'Race 1'!G18,"")</f>
        <v>Senior_M</v>
      </c>
      <c r="E17" s="5" t="str">
        <f>IF(ISNUMBER('Race 1'!A18),'Race 1'!I18,"")</f>
        <v>Men</v>
      </c>
      <c r="F17" s="5">
        <f>IF(ISNUMBER('Race 1'!A18),'Race 1'!H18,"")</f>
        <v>50</v>
      </c>
      <c r="G17" s="11">
        <f>IF(ISNUMBER('Race 1'!A18),'Race 1'!O18,"")</f>
        <v>1.939814814814815E-2</v>
      </c>
      <c r="H17" s="14">
        <f>IF(A17="","",IF(E17="Men",VLOOKUP(F17,'Time trial standards'!A$3:B$83,2,FALSE),VLOOKUP(F17,'Time trial standards'!A$3:C$84,3,FALSE)))</f>
        <v>2.0450014467592592E-2</v>
      </c>
      <c r="I17" s="11" t="str">
        <f t="shared" si="0"/>
        <v/>
      </c>
      <c r="J17" s="11">
        <f t="shared" si="1"/>
        <v>1.0518663194444416E-3</v>
      </c>
      <c r="K17" s="15">
        <f t="shared" si="2"/>
        <v>-5.4225089498806538</v>
      </c>
      <c r="L17" s="5">
        <f t="shared" si="3"/>
        <v>17</v>
      </c>
    </row>
    <row r="18" spans="1:12" x14ac:dyDescent="0.15">
      <c r="A18" s="6">
        <f>IF(ISNUMBER('Race 1'!A16),'Race 1'!A16,"")</f>
        <v>15</v>
      </c>
      <c r="B18" s="8">
        <f>IF(ISNUMBER('Race 1'!A16),'Race 1'!B16,"")</f>
        <v>75</v>
      </c>
      <c r="C18" s="5" t="str">
        <f>IF(ISNUMBER('Race 1'!A16),'Race 1'!C16&amp;" "&amp;'Race 1'!D16,"")</f>
        <v>LAWRIE EDWARD</v>
      </c>
      <c r="D18" s="5" t="str">
        <f>IF(ISNUMBER('Race 1'!A16),'Race 1'!G16,"")</f>
        <v>Senior_M</v>
      </c>
      <c r="E18" s="5" t="str">
        <f>IF(ISNUMBER('Race 1'!A16),'Race 1'!I16,"")</f>
        <v>Men</v>
      </c>
      <c r="F18" s="5">
        <f>IF(ISNUMBER('Race 1'!A16),'Race 1'!H16,"")</f>
        <v>35</v>
      </c>
      <c r="G18" s="11">
        <f>IF(ISNUMBER('Race 1'!A16),'Race 1'!O16,"")</f>
        <v>1.8530092592592591E-2</v>
      </c>
      <c r="H18" s="14">
        <f>IF(A18="","",IF(E18="Men",VLOOKUP(F18,'Time trial standards'!A$3:B$83,2,FALSE),VLOOKUP(F18,'Time trial standards'!A$3:C$84,3,FALSE)))</f>
        <v>1.8887104552469131E-2</v>
      </c>
      <c r="I18" s="11" t="str">
        <f t="shared" si="0"/>
        <v/>
      </c>
      <c r="J18" s="11">
        <f t="shared" si="1"/>
        <v>3.5701195987654019E-4</v>
      </c>
      <c r="K18" s="15">
        <f t="shared" si="2"/>
        <v>-1.9266604205704605</v>
      </c>
      <c r="L18" s="5">
        <f t="shared" si="3"/>
        <v>19</v>
      </c>
    </row>
    <row r="19" spans="1:12" x14ac:dyDescent="0.15">
      <c r="A19" s="6">
        <f>IF(ISNUMBER('Race 1'!A20),'Race 1'!A20,"")</f>
        <v>19</v>
      </c>
      <c r="B19" s="8">
        <f>IF(ISNUMBER('Race 1'!A20),'Race 1'!B20,"")</f>
        <v>91</v>
      </c>
      <c r="C19" s="5" t="str">
        <f>IF(ISNUMBER('Race 1'!A20),'Race 1'!C20&amp;" "&amp;'Race 1'!D20,"")</f>
        <v>OERTEL FRASER</v>
      </c>
      <c r="D19" s="5" t="str">
        <f>IF(ISNUMBER('Race 1'!A20),'Race 1'!G20,"")</f>
        <v>JM17</v>
      </c>
      <c r="E19" s="5" t="str">
        <f>IF(ISNUMBER('Race 1'!A20),'Race 1'!I20,"")</f>
        <v>Men</v>
      </c>
      <c r="F19" s="5">
        <f>IF(ISNUMBER('Race 1'!A20),'Race 1'!H20,"")</f>
        <v>14</v>
      </c>
      <c r="G19" s="11">
        <f>IF(ISNUMBER('Race 1'!A20),'Race 1'!O20,"")</f>
        <v>1.9745370370370371E-2</v>
      </c>
      <c r="H19" s="14">
        <f>IF(A19="","",IF(E19="Men",VLOOKUP(F19,'Time trial standards'!A$3:B$83,2,FALSE),VLOOKUP(F19,'Time trial standards'!A$3:C$84,3,FALSE)))</f>
        <v>1.9039351851851852E-2</v>
      </c>
      <c r="I19" s="11">
        <f t="shared" si="0"/>
        <v>7.0601851851851902E-4</v>
      </c>
      <c r="J19" s="11" t="str">
        <f t="shared" si="1"/>
        <v/>
      </c>
      <c r="K19" s="15">
        <f t="shared" si="2"/>
        <v>3.5756154747948439</v>
      </c>
      <c r="L19" s="5">
        <f t="shared" si="3"/>
        <v>23</v>
      </c>
    </row>
    <row r="20" spans="1:12" x14ac:dyDescent="0.15">
      <c r="A20" s="6">
        <f>IF(ISNUMBER('Race 1'!A23),'Race 1'!A23,"")</f>
        <v>22</v>
      </c>
      <c r="B20" s="8">
        <f>IF(ISNUMBER('Race 1'!A23),'Race 1'!B23,"")</f>
        <v>95</v>
      </c>
      <c r="C20" s="5" t="str">
        <f>IF(ISNUMBER('Race 1'!A23),'Race 1'!C23&amp;" "&amp;'Race 1'!D23,"")</f>
        <v>GERMEIN SAM</v>
      </c>
      <c r="D20" s="5" t="str">
        <f>IF(ISNUMBER('Race 1'!A23),'Race 1'!G23,"")</f>
        <v>Para</v>
      </c>
      <c r="E20" s="5" t="str">
        <f>IF(ISNUMBER('Race 1'!A23),'Race 1'!I23,"")</f>
        <v>Men</v>
      </c>
      <c r="F20" s="5">
        <f>IF(ISNUMBER('Race 1'!A23),'Race 1'!H23,"")</f>
        <v>42</v>
      </c>
      <c r="G20" s="11">
        <f>IF(ISNUMBER('Race 1'!A23),'Race 1'!O23,"")</f>
        <v>2.1111111111111108E-2</v>
      </c>
      <c r="H20" s="14">
        <f>IF(A20="","",IF(E20="Men",VLOOKUP(F20,'Time trial standards'!A$3:B$83,2,FALSE),VLOOKUP(F20,'Time trial standards'!A$3:C$84,3,FALSE)))</f>
        <v>1.9603563850308644E-2</v>
      </c>
      <c r="I20" s="11">
        <f t="shared" si="0"/>
        <v>1.5075472608024644E-3</v>
      </c>
      <c r="J20" s="11" t="str">
        <f t="shared" si="1"/>
        <v/>
      </c>
      <c r="K20" s="15">
        <f t="shared" si="2"/>
        <v>7.1410133406432523</v>
      </c>
      <c r="L20" s="5">
        <f t="shared" si="3"/>
        <v>24</v>
      </c>
    </row>
    <row r="21" spans="1:12" x14ac:dyDescent="0.15">
      <c r="A21" s="6">
        <f>IF(ISNUMBER('Race 1'!A19),'Race 1'!A19,"")</f>
        <v>18</v>
      </c>
      <c r="B21" s="8">
        <f>IF(ISNUMBER('Race 1'!A19),'Race 1'!B19,"")</f>
        <v>81</v>
      </c>
      <c r="C21" s="5" t="str">
        <f>IF(ISNUMBER('Race 1'!A19),'Race 1'!C19&amp;" "&amp;'Race 1'!D19,"")</f>
        <v>BATCHELOR JODIE</v>
      </c>
      <c r="D21" s="5" t="str">
        <f>IF(ISNUMBER('Race 1'!A19),'Race 1'!G19,"")</f>
        <v>Senior_W</v>
      </c>
      <c r="E21" s="5" t="str">
        <f>IF(ISNUMBER('Race 1'!A19),'Race 1'!I19,"")</f>
        <v>Women</v>
      </c>
      <c r="F21" s="5">
        <f>IF(ISNUMBER('Race 1'!A19),'Race 1'!H19,"")</f>
        <v>52</v>
      </c>
      <c r="G21" s="11">
        <f>IF(ISNUMBER('Race 1'!A19),'Race 1'!O19,"")</f>
        <v>1.966435185185185E-2</v>
      </c>
      <c r="H21" s="14">
        <f>IF(A21="","",IF(E21="Men",VLOOKUP(F21,'Time trial standards'!A$3:B$83,2,FALSE),VLOOKUP(F21,'Time trial standards'!A$3:C$84,3,FALSE)))</f>
        <v>2.215839602623457E-2</v>
      </c>
      <c r="I21" s="11" t="str">
        <f t="shared" si="0"/>
        <v/>
      </c>
      <c r="J21" s="11">
        <f t="shared" si="1"/>
        <v>2.4940441743827209E-3</v>
      </c>
      <c r="K21" s="15">
        <f t="shared" si="2"/>
        <v>-12.683073376496004</v>
      </c>
      <c r="L21" s="5">
        <f t="shared" si="3"/>
        <v>5</v>
      </c>
    </row>
    <row r="22" spans="1:12" x14ac:dyDescent="0.15">
      <c r="A22" s="6">
        <f>IF(ISNUMBER('Race 1'!A21),'Race 1'!A21,"")</f>
        <v>20</v>
      </c>
      <c r="B22" s="8">
        <f>IF(ISNUMBER('Race 1'!A21),'Race 1'!B21,"")</f>
        <v>48</v>
      </c>
      <c r="C22" s="5" t="str">
        <f>IF(ISNUMBER('Race 1'!A21),'Race 1'!C21&amp;" "&amp;'Race 1'!D21,"")</f>
        <v>DOLMAN BRONWYN</v>
      </c>
      <c r="D22" s="5" t="str">
        <f>IF(ISNUMBER('Race 1'!A21),'Race 1'!G21,"")</f>
        <v>Senior_W</v>
      </c>
      <c r="E22" s="5" t="str">
        <f>IF(ISNUMBER('Race 1'!A21),'Race 1'!I21,"")</f>
        <v>Women</v>
      </c>
      <c r="F22" s="5">
        <f>IF(ISNUMBER('Race 1'!A21),'Race 1'!H21,"")</f>
        <v>40</v>
      </c>
      <c r="G22" s="11">
        <f>IF(ISNUMBER('Race 1'!A21),'Race 1'!O21,"")</f>
        <v>2.0173611111111111E-2</v>
      </c>
      <c r="H22" s="14">
        <f>IF(A22="","",IF(E22="Men",VLOOKUP(F22,'Time trial standards'!A$3:B$83,2,FALSE),VLOOKUP(F22,'Time trial standards'!A$3:C$84,3,FALSE)))</f>
        <v>2.0769603587962964E-2</v>
      </c>
      <c r="I22" s="11" t="str">
        <f t="shared" si="0"/>
        <v/>
      </c>
      <c r="J22" s="11">
        <f t="shared" si="1"/>
        <v>5.9599247685185319E-4</v>
      </c>
      <c r="K22" s="15">
        <f t="shared" si="2"/>
        <v>-2.954317269076312</v>
      </c>
      <c r="L22" s="5">
        <f t="shared" si="3"/>
        <v>18</v>
      </c>
    </row>
    <row r="23" spans="1:12" x14ac:dyDescent="0.15">
      <c r="A23" s="6">
        <f>IF(ISNUMBER('Race 1'!A22),'Race 1'!A22,"")</f>
        <v>21</v>
      </c>
      <c r="B23" s="8">
        <f>IF(ISNUMBER('Race 1'!A22),'Race 1'!B22,"")</f>
        <v>94</v>
      </c>
      <c r="C23" s="5" t="str">
        <f>IF(ISNUMBER('Race 1'!A22),'Race 1'!C22&amp;" "&amp;'Race 1'!D22,"")</f>
        <v>RICKARD LISA</v>
      </c>
      <c r="D23" s="5" t="str">
        <f>IF(ISNUMBER('Race 1'!A22),'Race 1'!G22,"")</f>
        <v>Senior_W</v>
      </c>
      <c r="E23" s="5" t="str">
        <f>IF(ISNUMBER('Race 1'!A22),'Race 1'!I22,"")</f>
        <v>Women</v>
      </c>
      <c r="F23" s="5">
        <f>IF(ISNUMBER('Race 1'!A22),'Race 1'!H22,"")</f>
        <v>38</v>
      </c>
      <c r="G23" s="11">
        <f>IF(ISNUMBER('Race 1'!A22),'Race 1'!O22,"")</f>
        <v>2.0347222222222221E-2</v>
      </c>
      <c r="H23" s="14">
        <f>IF(A23="","",IF(E23="Men",VLOOKUP(F23,'Time trial standards'!A$3:B$83,2,FALSE),VLOOKUP(F23,'Time trial standards'!A$3:C$84,3,FALSE)))</f>
        <v>2.0538869598765434E-2</v>
      </c>
      <c r="I23" s="11" t="str">
        <f t="shared" si="0"/>
        <v/>
      </c>
      <c r="J23" s="11">
        <f t="shared" si="1"/>
        <v>1.9164737654321293E-4</v>
      </c>
      <c r="K23" s="15">
        <f t="shared" si="2"/>
        <v>-0.94188471748200209</v>
      </c>
      <c r="L23" s="5">
        <f t="shared" si="3"/>
        <v>20</v>
      </c>
    </row>
    <row r="24" spans="1:12" x14ac:dyDescent="0.15">
      <c r="A24" s="6">
        <f>IF(ISNUMBER('Race 1'!A24),'Race 1'!A24,"")</f>
        <v>23</v>
      </c>
      <c r="B24" s="8">
        <f>IF(ISNUMBER('Race 1'!A24),'Race 1'!B24,"")</f>
        <v>93</v>
      </c>
      <c r="C24" s="5" t="str">
        <f>IF(ISNUMBER('Race 1'!A24),'Race 1'!C24&amp;" "&amp;'Race 1'!D24,"")</f>
        <v>AIRD CATHERINE</v>
      </c>
      <c r="D24" s="5" t="str">
        <f>IF(ISNUMBER('Race 1'!A24),'Race 1'!G24,"")</f>
        <v>Senior_W</v>
      </c>
      <c r="E24" s="5" t="str">
        <f>IF(ISNUMBER('Race 1'!A24),'Race 1'!I24,"")</f>
        <v>Women</v>
      </c>
      <c r="F24" s="5">
        <f>IF(ISNUMBER('Race 1'!A24),'Race 1'!H24,"")</f>
        <v>41</v>
      </c>
      <c r="G24" s="11">
        <f>IF(ISNUMBER('Race 1'!A24),'Race 1'!O24,"")</f>
        <v>2.118055555555556E-2</v>
      </c>
      <c r="H24" s="14">
        <f>IF(A24="","",IF(E24="Men",VLOOKUP(F24,'Time trial standards'!A$3:B$83,2,FALSE),VLOOKUP(F24,'Time trial standards'!A$3:C$84,3,FALSE)))</f>
        <v>2.0887707368827162E-2</v>
      </c>
      <c r="I24" s="11">
        <f t="shared" si="0"/>
        <v>2.9284818672839844E-4</v>
      </c>
      <c r="J24" s="11" t="str">
        <f t="shared" si="1"/>
        <v/>
      </c>
      <c r="K24" s="15">
        <f t="shared" si="2"/>
        <v>1.3826275045537497</v>
      </c>
      <c r="L24" s="5">
        <f t="shared" si="3"/>
        <v>21</v>
      </c>
    </row>
    <row r="25" spans="1:12" x14ac:dyDescent="0.15">
      <c r="A25" s="6">
        <f>IF(ISNUMBER('Race 1'!A27),'Race 1'!A27,"")</f>
        <v>26</v>
      </c>
      <c r="B25" s="8">
        <f>IF(ISNUMBER('Race 1'!A27),'Race 1'!B27,"")</f>
        <v>128</v>
      </c>
      <c r="C25" s="5" t="str">
        <f>IF(ISNUMBER('Race 1'!A27),'Race 1'!C27&amp;" "&amp;'Race 1'!D27,"")</f>
        <v>BODE JANE</v>
      </c>
      <c r="D25" s="5" t="str">
        <f>IF(ISNUMBER('Race 1'!A27),'Race 1'!G27,"")</f>
        <v>Senior_W</v>
      </c>
      <c r="E25" s="5" t="str">
        <f>IF(ISNUMBER('Race 1'!A27),'Race 1'!I27,"")</f>
        <v>Women</v>
      </c>
      <c r="F25" s="5">
        <f>IF(ISNUMBER('Race 1'!A27),'Race 1'!H27,"")</f>
        <v>63</v>
      </c>
      <c r="G25" s="11">
        <f>IF(ISNUMBER('Race 1'!A27),'Race 1'!O27,"")</f>
        <v>2.4259259259259262E-2</v>
      </c>
      <c r="H25" s="14">
        <f>IF(A25="","",IF(E25="Men",VLOOKUP(F25,'Time trial standards'!A$3:B$83,2,FALSE),VLOOKUP(F25,'Time trial standards'!A$3:C$84,3,FALSE)))</f>
        <v>2.3614293981481481E-2</v>
      </c>
      <c r="I25" s="11">
        <f t="shared" si="0"/>
        <v>6.4496527777778076E-4</v>
      </c>
      <c r="J25" s="11" t="str">
        <f t="shared" si="1"/>
        <v/>
      </c>
      <c r="K25" s="15">
        <f t="shared" si="2"/>
        <v>2.6586354961832184</v>
      </c>
      <c r="L25" s="5">
        <f t="shared" si="3"/>
        <v>22</v>
      </c>
    </row>
    <row r="26" spans="1:12" x14ac:dyDescent="0.15">
      <c r="A26" s="6">
        <f>IF(ISNUMBER('Race 1'!A25),'Race 1'!A25,"")</f>
        <v>24</v>
      </c>
      <c r="B26" s="8">
        <f>IF(ISNUMBER('Race 1'!A25),'Race 1'!B25,"")</f>
        <v>100</v>
      </c>
      <c r="C26" s="5" t="str">
        <f>IF(ISNUMBER('Race 1'!A25),'Race 1'!C25&amp;" "&amp;'Race 1'!D25,"")</f>
        <v>RICHES VIRGINIA</v>
      </c>
      <c r="D26" s="5" t="str">
        <f>IF(ISNUMBER('Race 1'!A25),'Race 1'!G25,"")</f>
        <v>Senior_W</v>
      </c>
      <c r="E26" s="5" t="str">
        <f>IF(ISNUMBER('Race 1'!A25),'Race 1'!I25,"")</f>
        <v>Women</v>
      </c>
      <c r="F26" s="5">
        <f>IF(ISNUMBER('Race 1'!A25),'Race 1'!H25,"")</f>
        <v>42</v>
      </c>
      <c r="G26" s="11">
        <f>IF(ISNUMBER('Race 1'!A25),'Race 1'!O25,"")</f>
        <v>2.315972222222222E-2</v>
      </c>
      <c r="H26" s="14">
        <f>IF(A26="","",IF(E26="Men",VLOOKUP(F26,'Time trial standards'!A$3:B$83,2,FALSE),VLOOKUP(F26,'Time trial standards'!A$3:C$84,3,FALSE)))</f>
        <v>2.100096450617284E-2</v>
      </c>
      <c r="I26" s="11">
        <f t="shared" si="0"/>
        <v>2.1587577160493802E-3</v>
      </c>
      <c r="J26" s="11" t="str">
        <f t="shared" si="1"/>
        <v/>
      </c>
      <c r="K26" s="15">
        <f t="shared" si="2"/>
        <v>9.321172746959844</v>
      </c>
      <c r="L26" s="5">
        <f t="shared" si="3"/>
        <v>25</v>
      </c>
    </row>
    <row r="27" spans="1:12" x14ac:dyDescent="0.15">
      <c r="A27" s="6">
        <f>IF(ISNUMBER('Race 1'!A26),'Race 1'!A26,"")</f>
        <v>25</v>
      </c>
      <c r="B27" s="8">
        <f>IF(ISNUMBER('Race 1'!A26),'Race 1'!B26,"")</f>
        <v>98</v>
      </c>
      <c r="C27" s="5" t="str">
        <f>IF(ISNUMBER('Race 1'!A26),'Race 1'!C26&amp;" "&amp;'Race 1'!D26,"")</f>
        <v>HENRIKS NADIA</v>
      </c>
      <c r="D27" s="5" t="str">
        <f>IF(ISNUMBER('Race 1'!A26),'Race 1'!G26,"")</f>
        <v>Senior_W</v>
      </c>
      <c r="E27" s="5" t="str">
        <f>IF(ISNUMBER('Race 1'!A26),'Race 1'!I26,"")</f>
        <v>Women</v>
      </c>
      <c r="F27" s="5">
        <f>IF(ISNUMBER('Race 1'!A26),'Race 1'!H26,"")</f>
        <v>45</v>
      </c>
      <c r="G27" s="11">
        <f>IF(ISNUMBER('Race 1'!A26),'Race 1'!O26,"")</f>
        <v>2.4131944444444449E-2</v>
      </c>
      <c r="H27" s="14">
        <f>IF(A27="","",IF(E27="Men",VLOOKUP(F27,'Time trial standards'!A$3:B$83,2,FALSE),VLOOKUP(F27,'Time trial standards'!A$3:C$84,3,FALSE)))</f>
        <v>2.1344642168209877E-2</v>
      </c>
      <c r="I27" s="11">
        <f t="shared" si="0"/>
        <v>2.7873022762345719E-3</v>
      </c>
      <c r="J27" s="11" t="str">
        <f t="shared" si="1"/>
        <v/>
      </c>
      <c r="K27" s="15">
        <f t="shared" si="2"/>
        <v>11.550259792166282</v>
      </c>
      <c r="L27" s="5">
        <f t="shared" si="3"/>
        <v>26</v>
      </c>
    </row>
    <row r="28" spans="1:12" x14ac:dyDescent="0.15">
      <c r="A28" s="6" t="str">
        <f>IF(ISNUMBER('Race 1'!A28),'Race 1'!A28,"")</f>
        <v/>
      </c>
      <c r="B28" s="8" t="str">
        <f>IF(ISNUMBER('Race 1'!A28),'Race 1'!B28,"")</f>
        <v/>
      </c>
      <c r="C28" s="5" t="str">
        <f>IF(ISNUMBER('Race 1'!A28),'Race 1'!C28&amp;" "&amp;'Race 1'!D28,"")</f>
        <v/>
      </c>
      <c r="D28" s="5" t="str">
        <f>IF(ISNUMBER('Race 1'!A28),'Race 1'!G28,"")</f>
        <v/>
      </c>
      <c r="E28" s="5" t="str">
        <f>IF(ISNUMBER('Race 1'!A28),'Race 1'!I28,"")</f>
        <v/>
      </c>
      <c r="F28" s="5" t="str">
        <f>IF(ISNUMBER('Race 1'!A28),'Race 1'!H28,"")</f>
        <v/>
      </c>
      <c r="G28" s="11" t="str">
        <f>IF(ISNUMBER('Race 1'!A28),'Race 1'!O28,"")</f>
        <v/>
      </c>
      <c r="H28" s="14" t="str">
        <f>IF(A28="","",IF(E28="Men",VLOOKUP(F28,'Time trial standards'!A$3:B$83,2,FALSE),VLOOKUP(F28,'Time trial standards'!A$3:C$84,3,FALSE)))</f>
        <v/>
      </c>
      <c r="I28" s="11" t="str">
        <f t="shared" si="0"/>
        <v/>
      </c>
      <c r="J28" s="11" t="str">
        <f t="shared" si="1"/>
        <v/>
      </c>
      <c r="K28" s="15" t="str">
        <f t="shared" si="2"/>
        <v/>
      </c>
      <c r="L28" s="5" t="str">
        <f t="shared" si="3"/>
        <v/>
      </c>
    </row>
    <row r="29" spans="1:12" x14ac:dyDescent="0.15">
      <c r="A29" s="6" t="str">
        <f>IF(ISNUMBER('Race 1'!A30),'Race 1'!A30,"")</f>
        <v/>
      </c>
      <c r="B29" s="8" t="str">
        <f>IF(ISNUMBER('Race 1'!A30),'Race 1'!B30,"")</f>
        <v/>
      </c>
      <c r="C29" s="5" t="str">
        <f>IF(ISNUMBER('Race 1'!A30),'Race 1'!C30&amp;" "&amp;'Race 1'!D30,"")</f>
        <v/>
      </c>
      <c r="D29" s="5" t="str">
        <f>IF(ISNUMBER('Race 1'!A30),'Race 1'!G30,"")</f>
        <v/>
      </c>
      <c r="E29" s="5" t="str">
        <f>IF(ISNUMBER('Race 1'!A30),'Race 1'!I30,"")</f>
        <v/>
      </c>
      <c r="F29" s="5" t="str">
        <f>IF(ISNUMBER('Race 1'!A30),'Race 1'!H30,"")</f>
        <v/>
      </c>
      <c r="G29" s="11" t="str">
        <f>IF(ISNUMBER('Race 1'!A29),'Race 1'!O29,"")</f>
        <v/>
      </c>
      <c r="H29" s="14" t="str">
        <f>IF(A29="","",IF(E29="Men",VLOOKUP(F29,'Time trial standards'!A$3:B$83,2,FALSE),VLOOKUP(F29,'Time trial standards'!A$3:C$84,3,FALSE)))</f>
        <v/>
      </c>
      <c r="I29" s="11" t="str">
        <f t="shared" si="0"/>
        <v/>
      </c>
      <c r="J29" s="11" t="str">
        <f t="shared" si="1"/>
        <v/>
      </c>
      <c r="K29" s="15" t="str">
        <f t="shared" si="2"/>
        <v/>
      </c>
      <c r="L29" s="5" t="str">
        <f t="shared" si="3"/>
        <v/>
      </c>
    </row>
    <row r="30" spans="1:12" x14ac:dyDescent="0.15">
      <c r="A30" s="6" t="str">
        <f>IF(ISNUMBER('Race 1'!A35),'Race 1'!A35,"")</f>
        <v/>
      </c>
      <c r="B30" s="8" t="str">
        <f>IF(ISNUMBER('Race 1'!A35),'Race 1'!B35,"")</f>
        <v/>
      </c>
      <c r="C30" s="5" t="str">
        <f>IF(ISNUMBER('Race 1'!A35),'Race 1'!C35&amp;" "&amp;'Race 1'!D35,"")</f>
        <v/>
      </c>
      <c r="D30" s="5" t="str">
        <f>IF(ISNUMBER('Race 1'!A35),'Race 1'!G35,"")</f>
        <v/>
      </c>
      <c r="E30" s="5" t="str">
        <f>IF(ISNUMBER('Race 1'!A35),'Race 1'!I35,"")</f>
        <v/>
      </c>
      <c r="F30" s="5" t="str">
        <f>IF(ISNUMBER('Race 1'!A35),'Race 1'!H35,"")</f>
        <v/>
      </c>
      <c r="G30" s="11" t="str">
        <f>IF(ISNUMBER('Race 1'!A30),'Race 1'!O30,"")</f>
        <v/>
      </c>
      <c r="H30" s="14" t="str">
        <f>IF(A30="","",IF(E30="Men",VLOOKUP(F30,'Time trial standards'!A$3:B$83,2,FALSE),VLOOKUP(F30,'Time trial standards'!A$3:C$84,3,FALSE)))</f>
        <v/>
      </c>
      <c r="I30" s="11" t="str">
        <f t="shared" si="0"/>
        <v/>
      </c>
      <c r="J30" s="11" t="str">
        <f t="shared" si="1"/>
        <v/>
      </c>
      <c r="K30" s="15" t="str">
        <f t="shared" si="2"/>
        <v/>
      </c>
      <c r="L30" s="5" t="str">
        <f t="shared" si="3"/>
        <v/>
      </c>
    </row>
    <row r="31" spans="1:12" x14ac:dyDescent="0.15">
      <c r="A31" s="6" t="str">
        <f>IF(ISNUMBER('Race 1'!A46),'Race 1'!A46,"")</f>
        <v/>
      </c>
      <c r="B31" s="8" t="str">
        <f>IF(ISNUMBER('Race 1'!A46),'Race 1'!B46,"")</f>
        <v/>
      </c>
      <c r="C31" s="5" t="str">
        <f>IF(ISNUMBER('Race 1'!A46),'Race 1'!C46&amp;" "&amp;'Race 1'!D46,"")</f>
        <v/>
      </c>
      <c r="D31" s="5" t="str">
        <f>IF(ISNUMBER('Race 1'!A46),'Race 1'!G46,"")</f>
        <v/>
      </c>
      <c r="E31" s="5" t="str">
        <f>IF(ISNUMBER('Race 1'!A46),'Race 1'!I46,"")</f>
        <v/>
      </c>
      <c r="F31" s="5" t="str">
        <f>IF(ISNUMBER('Race 1'!A46),'Race 1'!H46,"")</f>
        <v/>
      </c>
      <c r="G31" s="11" t="str">
        <f>IF(ISNUMBER('Race 1'!A31),'Race 1'!O31,"")</f>
        <v/>
      </c>
      <c r="H31" s="14" t="str">
        <f>IF(A31="","",IF(E31="Men",VLOOKUP(F31,'Time trial standards'!A$3:B$83,2,FALSE),VLOOKUP(F31,'Time trial standards'!A$3:C$84,3,FALSE)))</f>
        <v/>
      </c>
      <c r="I31" s="11" t="str">
        <f t="shared" si="0"/>
        <v/>
      </c>
      <c r="J31" s="11" t="str">
        <f t="shared" si="1"/>
        <v/>
      </c>
      <c r="K31" s="15" t="str">
        <f t="shared" si="2"/>
        <v/>
      </c>
      <c r="L31" s="5" t="str">
        <f t="shared" si="3"/>
        <v/>
      </c>
    </row>
    <row r="32" spans="1:12" x14ac:dyDescent="0.15">
      <c r="A32" s="6" t="str">
        <f>IF(ISNUMBER('Race 1'!A34),'Race 1'!A34,"")</f>
        <v/>
      </c>
      <c r="B32" s="8" t="str">
        <f>IF(ISNUMBER('Race 1'!A34),'Race 1'!B34,"")</f>
        <v/>
      </c>
      <c r="C32" s="5" t="str">
        <f>IF(ISNUMBER('Race 1'!A34),'Race 1'!C34&amp;" "&amp;'Race 1'!D34,"")</f>
        <v/>
      </c>
      <c r="D32" s="5" t="str">
        <f>IF(ISNUMBER('Race 1'!A34),'Race 1'!G34,"")</f>
        <v/>
      </c>
      <c r="E32" s="5" t="str">
        <f>IF(ISNUMBER('Race 1'!A34),'Race 1'!I34,"")</f>
        <v/>
      </c>
      <c r="F32" s="5" t="str">
        <f>IF(ISNUMBER('Race 1'!A34),'Race 1'!H34,"")</f>
        <v/>
      </c>
      <c r="G32" s="11" t="str">
        <f>IF(ISNUMBER('Race 1'!A32),'Race 1'!O32,"")</f>
        <v/>
      </c>
      <c r="H32" s="14" t="str">
        <f>IF(A32="","",IF(E32="Men",VLOOKUP(F32,'Time trial standards'!A$3:B$83,2,FALSE),VLOOKUP(F32,'Time trial standards'!A$3:C$84,3,FALSE)))</f>
        <v/>
      </c>
      <c r="I32" s="11" t="str">
        <f t="shared" si="0"/>
        <v/>
      </c>
      <c r="J32" s="11" t="str">
        <f t="shared" si="1"/>
        <v/>
      </c>
      <c r="K32" s="15" t="str">
        <f t="shared" si="2"/>
        <v/>
      </c>
      <c r="L32" s="5" t="str">
        <f t="shared" si="3"/>
        <v/>
      </c>
    </row>
    <row r="33" spans="1:12" x14ac:dyDescent="0.15">
      <c r="A33" s="6" t="str">
        <f>IF(ISNUMBER('Race 1'!A32),'Race 1'!A32,"")</f>
        <v/>
      </c>
      <c r="B33" s="8" t="str">
        <f>IF(ISNUMBER('Race 1'!A32),'Race 1'!B32,"")</f>
        <v/>
      </c>
      <c r="C33" s="5" t="str">
        <f>IF(ISNUMBER('Race 1'!A32),'Race 1'!C32&amp;" "&amp;'Race 1'!D32,"")</f>
        <v/>
      </c>
      <c r="D33" s="5" t="str">
        <f>IF(ISNUMBER('Race 1'!A32),'Race 1'!G32,"")</f>
        <v/>
      </c>
      <c r="E33" s="5" t="str">
        <f>IF(ISNUMBER('Race 1'!A32),'Race 1'!I32,"")</f>
        <v/>
      </c>
      <c r="F33" s="5" t="str">
        <f>IF(ISNUMBER('Race 1'!A32),'Race 1'!H32,"")</f>
        <v/>
      </c>
      <c r="G33" s="11" t="str">
        <f>IF(ISNUMBER('Race 1'!A33),'Race 1'!O33,"")</f>
        <v/>
      </c>
      <c r="H33" s="14" t="str">
        <f>IF(A33="","",IF(E33="Men",VLOOKUP(F33,'Time trial standards'!A$3:B$83,2,FALSE),VLOOKUP(F33,'Time trial standards'!A$3:C$84,3,FALSE)))</f>
        <v/>
      </c>
      <c r="I33" s="11" t="str">
        <f t="shared" si="0"/>
        <v/>
      </c>
      <c r="J33" s="11" t="str">
        <f t="shared" si="1"/>
        <v/>
      </c>
      <c r="K33" s="15" t="str">
        <f t="shared" si="2"/>
        <v/>
      </c>
      <c r="L33" s="5" t="str">
        <f t="shared" si="3"/>
        <v/>
      </c>
    </row>
    <row r="34" spans="1:12" x14ac:dyDescent="0.15">
      <c r="A34" s="6" t="str">
        <f>IF(ISNUMBER('Race 1'!A36),'Race 1'!A36,"")</f>
        <v/>
      </c>
      <c r="B34" s="8" t="str">
        <f>IF(ISNUMBER('Race 1'!A36),'Race 1'!B36,"")</f>
        <v/>
      </c>
      <c r="C34" s="5" t="str">
        <f>IF(ISNUMBER('Race 1'!A36),'Race 1'!C36&amp;" "&amp;'Race 1'!D36,"")</f>
        <v/>
      </c>
      <c r="D34" s="5" t="str">
        <f>IF(ISNUMBER('Race 1'!A36),'Race 1'!G36,"")</f>
        <v/>
      </c>
      <c r="E34" s="5" t="str">
        <f>IF(ISNUMBER('Race 1'!A36),'Race 1'!I36,"")</f>
        <v/>
      </c>
      <c r="F34" s="5" t="str">
        <f>IF(ISNUMBER('Race 1'!A36),'Race 1'!H36,"")</f>
        <v/>
      </c>
      <c r="G34" s="11" t="str">
        <f>IF(ISNUMBER('Race 1'!A34),'Race 1'!O34,"")</f>
        <v/>
      </c>
      <c r="H34" s="14" t="str">
        <f>IF(A34="","",IF(E34="Men",VLOOKUP(F34,'Time trial standards'!A$3:B$83,2,FALSE),VLOOKUP(F34,'Time trial standards'!A$3:C$84,3,FALSE)))</f>
        <v/>
      </c>
      <c r="I34" s="11" t="str">
        <f t="shared" ref="I34:I65" si="4">IF(G34="","",IF(G34-H34&gt;0,G34-H34,""))</f>
        <v/>
      </c>
      <c r="J34" s="11" t="str">
        <f t="shared" ref="J34:J65" si="5">IF(G34="","",IF(G34-H34&gt;0,"",H34-G34))</f>
        <v/>
      </c>
      <c r="K34" s="15" t="str">
        <f t="shared" ref="K34:K65" si="6">IF(OR(G34="",G34=Y$1),"",IF(I34="",-J34/G34*100,I34/G34*100))</f>
        <v/>
      </c>
      <c r="L34" s="5" t="str">
        <f t="shared" ref="L34:L65" si="7">IF(K34="","",RANK(K34,K$2:K$100,1))</f>
        <v/>
      </c>
    </row>
    <row r="35" spans="1:12" x14ac:dyDescent="0.15">
      <c r="A35" s="6" t="str">
        <f>IF(ISNUMBER('Race 1'!A29),'Race 1'!A29,"")</f>
        <v/>
      </c>
      <c r="B35" s="8" t="str">
        <f>IF(ISNUMBER('Race 1'!A29),'Race 1'!B29,"")</f>
        <v/>
      </c>
      <c r="C35" s="5" t="str">
        <f>IF(ISNUMBER('Race 1'!A29),'Race 1'!C29&amp;" "&amp;'Race 1'!D29,"")</f>
        <v/>
      </c>
      <c r="D35" s="5" t="str">
        <f>IF(ISNUMBER('Race 1'!A29),'Race 1'!G29,"")</f>
        <v/>
      </c>
      <c r="E35" s="5" t="str">
        <f>IF(ISNUMBER('Race 1'!A29),'Race 1'!I29,"")</f>
        <v/>
      </c>
      <c r="F35" s="5" t="str">
        <f>IF(ISNUMBER('Race 1'!A29),'Race 1'!H29,"")</f>
        <v/>
      </c>
      <c r="G35" s="11" t="str">
        <f>IF(ISNUMBER('Race 1'!A35),'Race 1'!O35,"")</f>
        <v/>
      </c>
      <c r="H35" s="14" t="str">
        <f>IF(A35="","",IF(E35="Men",VLOOKUP(F35,'Time trial standards'!A$3:B$83,2,FALSE),VLOOKUP(F35,'Time trial standards'!A$3:C$84,3,FALSE)))</f>
        <v/>
      </c>
      <c r="I35" s="11" t="str">
        <f t="shared" si="4"/>
        <v/>
      </c>
      <c r="J35" s="11" t="str">
        <f t="shared" si="5"/>
        <v/>
      </c>
      <c r="K35" s="15" t="str">
        <f t="shared" si="6"/>
        <v/>
      </c>
      <c r="L35" s="5" t="str">
        <f t="shared" si="7"/>
        <v/>
      </c>
    </row>
    <row r="36" spans="1:12" x14ac:dyDescent="0.15">
      <c r="A36" s="6" t="str">
        <f>IF(ISNUMBER('Race 1'!A47),'Race 1'!A47,"")</f>
        <v/>
      </c>
      <c r="B36" s="8" t="str">
        <f>IF(ISNUMBER('Race 1'!A47),'Race 1'!B47,"")</f>
        <v/>
      </c>
      <c r="C36" s="5" t="str">
        <f>IF(ISNUMBER('Race 1'!A47),'Race 1'!C47&amp;" "&amp;'Race 1'!D47,"")</f>
        <v/>
      </c>
      <c r="D36" s="5" t="str">
        <f>IF(ISNUMBER('Race 1'!A47),'Race 1'!G47,"")</f>
        <v/>
      </c>
      <c r="E36" s="5" t="str">
        <f>IF(ISNUMBER('Race 1'!A47),'Race 1'!I47,"")</f>
        <v/>
      </c>
      <c r="F36" s="5" t="str">
        <f>IF(ISNUMBER('Race 1'!A47),'Race 1'!H47,"")</f>
        <v/>
      </c>
      <c r="G36" s="11" t="str">
        <f>IF(ISNUMBER('Race 1'!A36),'Race 1'!O36,"")</f>
        <v/>
      </c>
      <c r="H36" s="14" t="str">
        <f>IF(A36="","",IF(E36="Men",VLOOKUP(F36,'Time trial standards'!A$3:B$83,2,FALSE),VLOOKUP(F36,'Time trial standards'!A$3:C$84,3,FALSE)))</f>
        <v/>
      </c>
      <c r="I36" s="11" t="str">
        <f t="shared" si="4"/>
        <v/>
      </c>
      <c r="J36" s="11" t="str">
        <f t="shared" si="5"/>
        <v/>
      </c>
      <c r="K36" s="15" t="str">
        <f t="shared" si="6"/>
        <v/>
      </c>
      <c r="L36" s="5" t="str">
        <f t="shared" si="7"/>
        <v/>
      </c>
    </row>
    <row r="37" spans="1:12" x14ac:dyDescent="0.15">
      <c r="A37" s="6" t="str">
        <f>IF(ISNUMBER('Race 1'!A31),'Race 1'!A31,"")</f>
        <v/>
      </c>
      <c r="B37" s="8" t="str">
        <f>IF(ISNUMBER('Race 1'!A31),'Race 1'!B31,"")</f>
        <v/>
      </c>
      <c r="C37" s="5" t="str">
        <f>IF(ISNUMBER('Race 1'!A31),'Race 1'!C31&amp;" "&amp;'Race 1'!D31,"")</f>
        <v/>
      </c>
      <c r="D37" s="5" t="str">
        <f>IF(ISNUMBER('Race 1'!A31),'Race 1'!G31,"")</f>
        <v/>
      </c>
      <c r="F37" s="5" t="str">
        <f>IF(ISNUMBER('Race 1'!A31),'Race 1'!H31,"")</f>
        <v/>
      </c>
      <c r="G37" s="11" t="str">
        <f>IF(ISNUMBER('Race 1'!A37),'Race 1'!O37,"")</f>
        <v/>
      </c>
      <c r="H37" s="14" t="str">
        <f>IF(A37="","",IF(E37="Men",VLOOKUP(F37,'Time trial standards'!A$3:B$83,2,FALSE),VLOOKUP(F37,'Time trial standards'!A$3:C$84,3,FALSE)))</f>
        <v/>
      </c>
      <c r="I37" s="11" t="str">
        <f t="shared" si="4"/>
        <v/>
      </c>
      <c r="J37" s="11" t="str">
        <f t="shared" si="5"/>
        <v/>
      </c>
      <c r="K37" s="15" t="str">
        <f t="shared" si="6"/>
        <v/>
      </c>
      <c r="L37" s="5" t="str">
        <f t="shared" si="7"/>
        <v/>
      </c>
    </row>
    <row r="38" spans="1:12" x14ac:dyDescent="0.15">
      <c r="A38" s="6" t="str">
        <f>IF(ISNUMBER('Race 1'!A50),'Race 1'!A50,"")</f>
        <v/>
      </c>
      <c r="B38" s="8" t="str">
        <f>IF(ISNUMBER('Race 1'!A50),'Race 1'!B50,"")</f>
        <v/>
      </c>
      <c r="C38" s="5" t="str">
        <f>IF(ISNUMBER('Race 1'!A50),'Race 1'!C50&amp;" "&amp;'Race 1'!D50,"")</f>
        <v/>
      </c>
      <c r="D38" s="5" t="str">
        <f>IF(ISNUMBER('Race 1'!A50),'Race 1'!G50,"")</f>
        <v/>
      </c>
      <c r="E38" s="5" t="str">
        <f>IF(ISNUMBER('Race 1'!A50),'Race 1'!I50,"")</f>
        <v/>
      </c>
      <c r="F38" s="5" t="str">
        <f>IF(ISNUMBER('Race 1'!A50),'Race 1'!H50,"")</f>
        <v/>
      </c>
      <c r="G38" s="11" t="str">
        <f>IF(ISNUMBER('Race 1'!A38),'Race 1'!O38,"")</f>
        <v/>
      </c>
      <c r="H38" s="14" t="str">
        <f>IF(A38="","",IF(E38="Men",VLOOKUP(F38,'Time trial standards'!A$3:B$83,2,FALSE),VLOOKUP(F38,'Time trial standards'!A$3:C$84,3,FALSE)))</f>
        <v/>
      </c>
      <c r="I38" s="11" t="str">
        <f t="shared" si="4"/>
        <v/>
      </c>
      <c r="J38" s="11" t="str">
        <f t="shared" si="5"/>
        <v/>
      </c>
      <c r="K38" s="15" t="str">
        <f t="shared" si="6"/>
        <v/>
      </c>
      <c r="L38" s="5" t="str">
        <f t="shared" si="7"/>
        <v/>
      </c>
    </row>
    <row r="39" spans="1:12" x14ac:dyDescent="0.15">
      <c r="A39" s="6" t="str">
        <f>IF(ISNUMBER('Race 1'!A39),'Race 1'!A39,"")</f>
        <v/>
      </c>
      <c r="B39" s="8" t="str">
        <f>IF(ISNUMBER('Race 1'!A39),'Race 1'!B39,"")</f>
        <v/>
      </c>
      <c r="C39" s="5" t="str">
        <f>IF(ISNUMBER('Race 1'!A39),'Race 1'!C39&amp;" "&amp;'Race 1'!D39,"")</f>
        <v/>
      </c>
      <c r="D39" s="5" t="str">
        <f>IF(ISNUMBER('Race 1'!A39),'Race 1'!G39,"")</f>
        <v/>
      </c>
      <c r="E39" s="5" t="str">
        <f>IF(ISNUMBER('Race 1'!A39),'Race 1'!I39,"")</f>
        <v/>
      </c>
      <c r="F39" s="5" t="str">
        <f>IF(ISNUMBER('Race 1'!A39),'Race 1'!H39,"")</f>
        <v/>
      </c>
      <c r="G39" s="11" t="str">
        <f>IF(ISNUMBER('Race 1'!A39),'Race 1'!O39,"")</f>
        <v/>
      </c>
      <c r="H39" s="14" t="str">
        <f>IF(A39="","",IF(E39="Men",VLOOKUP(F39,'Time trial standards'!A$3:B$83,2,FALSE),VLOOKUP(F39,'Time trial standards'!A$3:C$84,3,FALSE)))</f>
        <v/>
      </c>
      <c r="I39" s="11" t="str">
        <f t="shared" si="4"/>
        <v/>
      </c>
      <c r="J39" s="11" t="str">
        <f t="shared" si="5"/>
        <v/>
      </c>
      <c r="K39" s="15" t="str">
        <f t="shared" si="6"/>
        <v/>
      </c>
      <c r="L39" s="5" t="str">
        <f t="shared" si="7"/>
        <v/>
      </c>
    </row>
    <row r="40" spans="1:12" x14ac:dyDescent="0.15">
      <c r="A40" s="6" t="str">
        <f>IF(ISNUMBER('Race 1'!A48),'Race 1'!A48,"")</f>
        <v/>
      </c>
      <c r="B40" s="8" t="str">
        <f>IF(ISNUMBER('Race 1'!A48),'Race 1'!B48,"")</f>
        <v/>
      </c>
      <c r="C40" s="5" t="str">
        <f>IF(ISNUMBER('Race 1'!A48),'Race 1'!C48&amp;" "&amp;'Race 1'!D48,"")</f>
        <v/>
      </c>
      <c r="D40" s="5" t="str">
        <f>IF(ISNUMBER('Race 1'!A48),'Race 1'!G48,"")</f>
        <v/>
      </c>
      <c r="E40" s="5" t="str">
        <f>IF(ISNUMBER('Race 1'!A48),'Race 1'!I48,"")</f>
        <v/>
      </c>
      <c r="F40" s="5" t="str">
        <f>IF(ISNUMBER('Race 1'!A48),'Race 1'!H48,"")</f>
        <v/>
      </c>
      <c r="G40" s="11" t="str">
        <f>IF(ISNUMBER('Race 1'!A40),'Race 1'!O40,"")</f>
        <v/>
      </c>
      <c r="H40" s="14" t="str">
        <f>IF(A40="","",IF(E40="Men",VLOOKUP(F40,'Time trial standards'!A$3:B$83,2,FALSE),VLOOKUP(F40,'Time trial standards'!A$3:C$84,3,FALSE)))</f>
        <v/>
      </c>
      <c r="I40" s="11" t="str">
        <f t="shared" si="4"/>
        <v/>
      </c>
      <c r="J40" s="11" t="str">
        <f t="shared" si="5"/>
        <v/>
      </c>
      <c r="K40" s="15" t="str">
        <f t="shared" si="6"/>
        <v/>
      </c>
      <c r="L40" s="5" t="str">
        <f t="shared" si="7"/>
        <v/>
      </c>
    </row>
    <row r="41" spans="1:12" x14ac:dyDescent="0.15">
      <c r="A41" s="6" t="str">
        <f>IF(ISNUMBER('Race 1'!A33),'Race 1'!A33,"")</f>
        <v/>
      </c>
      <c r="B41" s="8" t="str">
        <f>IF(ISNUMBER('Race 1'!A33),'Race 1'!B33,"")</f>
        <v/>
      </c>
      <c r="C41" s="5" t="str">
        <f>IF(ISNUMBER('Race 1'!A33),'Race 1'!C33&amp;" "&amp;'Race 1'!D33,"")</f>
        <v/>
      </c>
      <c r="D41" s="5" t="str">
        <f>IF(ISNUMBER('Race 1'!A33),'Race 1'!G33,"")</f>
        <v/>
      </c>
      <c r="E41" s="5" t="str">
        <f>IF(ISNUMBER('Race 1'!A33),'Race 1'!I33,"")</f>
        <v/>
      </c>
      <c r="F41" s="5" t="str">
        <f>IF(ISNUMBER('Race 1'!A33),'Race 1'!H33,"")</f>
        <v/>
      </c>
      <c r="G41" s="11" t="str">
        <f>IF(ISNUMBER('Race 1'!A41),'Race 1'!O41,"")</f>
        <v/>
      </c>
      <c r="H41" s="14" t="str">
        <f>IF(A41="","",IF(E41="Men",VLOOKUP(F41,'Time trial standards'!A$3:B$83,2,FALSE),VLOOKUP(F41,'Time trial standards'!A$3:C$84,3,FALSE)))</f>
        <v/>
      </c>
      <c r="I41" s="11" t="str">
        <f t="shared" si="4"/>
        <v/>
      </c>
      <c r="J41" s="11" t="str">
        <f t="shared" si="5"/>
        <v/>
      </c>
      <c r="K41" s="15" t="str">
        <f t="shared" si="6"/>
        <v/>
      </c>
      <c r="L41" s="5" t="str">
        <f t="shared" si="7"/>
        <v/>
      </c>
    </row>
    <row r="42" spans="1:12" x14ac:dyDescent="0.15">
      <c r="A42" s="6" t="str">
        <f>IF(ISNUMBER('Race 1'!A38),'Race 1'!A38,"")</f>
        <v/>
      </c>
      <c r="B42" s="8" t="str">
        <f>IF(ISNUMBER('Race 1'!A38),'Race 1'!B38,"")</f>
        <v/>
      </c>
      <c r="C42" s="5" t="str">
        <f>IF(ISNUMBER('Race 1'!A38),'Race 1'!C38&amp;" "&amp;'Race 1'!D38,"")</f>
        <v/>
      </c>
      <c r="D42" s="5" t="str">
        <f>IF(ISNUMBER('Race 1'!A38),'Race 1'!G38,"")</f>
        <v/>
      </c>
      <c r="E42" s="5" t="str">
        <f>IF(ISNUMBER('Race 1'!A38),'Race 1'!I38,"")</f>
        <v/>
      </c>
      <c r="F42" s="5" t="str">
        <f>IF(ISNUMBER('Race 1'!A38),'Race 1'!H38,"")</f>
        <v/>
      </c>
      <c r="G42" s="11" t="str">
        <f>IF(ISNUMBER('Race 1'!A42),'Race 1'!O42,"")</f>
        <v/>
      </c>
      <c r="H42" s="14" t="str">
        <f>IF(A42="","",IF(E42="Men",VLOOKUP(F42,'Time trial standards'!A$3:B$83,2,FALSE),VLOOKUP(F42,'Time trial standards'!A$3:C$84,3,FALSE)))</f>
        <v/>
      </c>
      <c r="I42" s="11" t="str">
        <f t="shared" si="4"/>
        <v/>
      </c>
      <c r="J42" s="11" t="str">
        <f t="shared" si="5"/>
        <v/>
      </c>
      <c r="K42" s="15" t="str">
        <f t="shared" si="6"/>
        <v/>
      </c>
      <c r="L42" s="5" t="str">
        <f t="shared" si="7"/>
        <v/>
      </c>
    </row>
    <row r="43" spans="1:12" x14ac:dyDescent="0.15">
      <c r="A43" s="6" t="str">
        <f>IF(ISNUMBER('Race 1'!A49),'Race 1'!A49,"")</f>
        <v/>
      </c>
      <c r="B43" s="8" t="str">
        <f>IF(ISNUMBER('Race 1'!A49),'Race 1'!B49,"")</f>
        <v/>
      </c>
      <c r="C43" s="5" t="str">
        <f>IF(ISNUMBER('Race 1'!A49),'Race 1'!C49&amp;" "&amp;'Race 1'!D49,"")</f>
        <v/>
      </c>
      <c r="D43" s="5" t="str">
        <f>IF(ISNUMBER('Race 1'!A49),'Race 1'!G49,"")</f>
        <v/>
      </c>
      <c r="E43" s="5" t="str">
        <f>IF(ISNUMBER('Race 1'!A49),'Race 1'!I49,"")</f>
        <v/>
      </c>
      <c r="F43" s="5" t="str">
        <f>IF(ISNUMBER('Race 1'!A49),'Race 1'!H49,"")</f>
        <v/>
      </c>
      <c r="G43" s="11" t="str">
        <f>IF(ISNUMBER('Race 1'!A43),'Race 1'!O43,"")</f>
        <v/>
      </c>
      <c r="H43" s="14" t="str">
        <f>IF(A43="","",IF(E43="Men",VLOOKUP(F43,'Time trial standards'!A$3:B$83,2,FALSE),VLOOKUP(F43,'Time trial standards'!A$3:C$84,3,FALSE)))</f>
        <v/>
      </c>
      <c r="I43" s="11" t="str">
        <f t="shared" si="4"/>
        <v/>
      </c>
      <c r="J43" s="11" t="str">
        <f t="shared" si="5"/>
        <v/>
      </c>
      <c r="K43" s="15" t="str">
        <f t="shared" si="6"/>
        <v/>
      </c>
      <c r="L43" s="5" t="str">
        <f t="shared" si="7"/>
        <v/>
      </c>
    </row>
    <row r="44" spans="1:12" x14ac:dyDescent="0.15">
      <c r="A44" s="6" t="str">
        <f>IF(ISNUMBER('Race 1'!A42),'Race 1'!A42,"")</f>
        <v/>
      </c>
      <c r="B44" s="8" t="str">
        <f>IF(ISNUMBER('Race 1'!A42),'Race 1'!B42,"")</f>
        <v/>
      </c>
      <c r="C44" s="5" t="str">
        <f>IF(ISNUMBER('Race 1'!A42),'Race 1'!C42&amp;" "&amp;'Race 1'!D42,"")</f>
        <v/>
      </c>
      <c r="D44" s="5" t="str">
        <f>IF(ISNUMBER('Race 1'!A42),'Race 1'!G42,"")</f>
        <v/>
      </c>
      <c r="E44" s="5" t="str">
        <f>IF(ISNUMBER('Race 1'!A42),'Race 1'!I42,"")</f>
        <v/>
      </c>
      <c r="F44" s="5" t="str">
        <f>IF(ISNUMBER('Race 1'!A42),'Race 1'!H42,"")</f>
        <v/>
      </c>
      <c r="G44" s="11" t="str">
        <f>IF(ISNUMBER('Race 1'!A44),'Race 1'!O44,"")</f>
        <v/>
      </c>
      <c r="H44" s="14" t="str">
        <f>IF(A44="","",IF(E44="Men",VLOOKUP(F44,'Time trial standards'!A$3:B$83,2,FALSE),VLOOKUP(F44,'Time trial standards'!A$3:C$84,3,FALSE)))</f>
        <v/>
      </c>
      <c r="I44" s="11" t="str">
        <f t="shared" si="4"/>
        <v/>
      </c>
      <c r="J44" s="11" t="str">
        <f t="shared" si="5"/>
        <v/>
      </c>
      <c r="K44" s="15" t="str">
        <f t="shared" si="6"/>
        <v/>
      </c>
      <c r="L44" s="5" t="str">
        <f t="shared" si="7"/>
        <v/>
      </c>
    </row>
    <row r="45" spans="1:12" x14ac:dyDescent="0.15">
      <c r="A45" s="6" t="str">
        <f>IF(ISNUMBER('Race 1'!A45),'Race 1'!A45,"")</f>
        <v/>
      </c>
      <c r="B45" s="8" t="str">
        <f>IF(ISNUMBER('Race 1'!A45),'Race 1'!B45,"")</f>
        <v/>
      </c>
      <c r="C45" s="5" t="str">
        <f>IF(ISNUMBER('Race 1'!A45),'Race 1'!C45&amp;" "&amp;'Race 1'!D45,"")</f>
        <v/>
      </c>
      <c r="D45" s="5" t="str">
        <f>IF(ISNUMBER('Race 1'!A45),'Race 1'!G45,"")</f>
        <v/>
      </c>
      <c r="E45" s="5" t="str">
        <f>IF(ISNUMBER('Race 1'!A45),'Race 1'!I45,"")</f>
        <v/>
      </c>
      <c r="F45" s="5" t="str">
        <f>IF(ISNUMBER('Race 1'!A45),'Race 1'!H45,"")</f>
        <v/>
      </c>
      <c r="G45" s="11" t="str">
        <f>IF(ISNUMBER('Race 1'!A45),'Race 1'!O45,"")</f>
        <v/>
      </c>
      <c r="H45" s="14" t="str">
        <f>IF(A45="","",IF(E45="Men",VLOOKUP(F45,'Time trial standards'!A$3:B$83,2,FALSE),VLOOKUP(F45,'Time trial standards'!A$3:C$84,3,FALSE)))</f>
        <v/>
      </c>
      <c r="I45" s="11" t="str">
        <f t="shared" si="4"/>
        <v/>
      </c>
      <c r="J45" s="11" t="str">
        <f t="shared" si="5"/>
        <v/>
      </c>
      <c r="K45" s="15" t="str">
        <f t="shared" si="6"/>
        <v/>
      </c>
      <c r="L45" s="5" t="str">
        <f t="shared" si="7"/>
        <v/>
      </c>
    </row>
    <row r="46" spans="1:12" x14ac:dyDescent="0.15">
      <c r="A46" s="6" t="str">
        <f>IF(ISNUMBER('Race 1'!A37),'Race 1'!A37,"")</f>
        <v/>
      </c>
      <c r="B46" s="8" t="str">
        <f>IF(ISNUMBER('Race 1'!A37),'Race 1'!B37,"")</f>
        <v/>
      </c>
      <c r="C46" s="5" t="str">
        <f>IF(ISNUMBER('Race 1'!A37),'Race 1'!C37&amp;" "&amp;'Race 1'!D37,"")</f>
        <v/>
      </c>
      <c r="D46" s="5" t="str">
        <f>IF(ISNUMBER('Race 1'!A37),'Race 1'!G37,"")</f>
        <v/>
      </c>
      <c r="E46" s="5" t="str">
        <f>IF(ISNUMBER('Race 1'!A37),'Race 1'!I37,"")</f>
        <v/>
      </c>
      <c r="F46" s="5" t="str">
        <f>IF(ISNUMBER('Race 1'!A37),'Race 1'!H37,"")</f>
        <v/>
      </c>
      <c r="G46" s="11" t="str">
        <f>IF(ISNUMBER('Race 1'!A46),'Race 1'!O46,"")</f>
        <v/>
      </c>
      <c r="H46" s="14" t="str">
        <f>IF(A46="","",IF(E46="Men",VLOOKUP(F46,'Time trial standards'!A$3:B$83,2,FALSE),VLOOKUP(F46,'Time trial standards'!A$3:C$84,3,FALSE)))</f>
        <v/>
      </c>
      <c r="I46" s="11" t="str">
        <f t="shared" si="4"/>
        <v/>
      </c>
      <c r="J46" s="11" t="str">
        <f t="shared" si="5"/>
        <v/>
      </c>
      <c r="K46" s="15" t="str">
        <f t="shared" si="6"/>
        <v/>
      </c>
      <c r="L46" s="5" t="str">
        <f t="shared" si="7"/>
        <v/>
      </c>
    </row>
    <row r="47" spans="1:12" x14ac:dyDescent="0.15">
      <c r="A47" s="6" t="str">
        <f>IF(ISNUMBER('Race 1'!A40),'Race 1'!A40,"")</f>
        <v/>
      </c>
      <c r="B47" s="8" t="str">
        <f>IF(ISNUMBER('Race 1'!A40),'Race 1'!B40,"")</f>
        <v/>
      </c>
      <c r="C47" s="5" t="str">
        <f>IF(ISNUMBER('Race 1'!A40),'Race 1'!C40&amp;" "&amp;'Race 1'!D40,"")</f>
        <v/>
      </c>
      <c r="D47" s="5" t="str">
        <f>IF(ISNUMBER('Race 1'!A40),'Race 1'!G40,"")</f>
        <v/>
      </c>
      <c r="E47" s="5" t="str">
        <f>IF(ISNUMBER('Race 1'!A40),'Race 1'!I40,"")</f>
        <v/>
      </c>
      <c r="F47" s="5" t="str">
        <f>IF(ISNUMBER('Race 1'!A40),'Race 1'!H40,"")</f>
        <v/>
      </c>
      <c r="G47" s="11" t="str">
        <f>IF(ISNUMBER('Race 1'!A47),'Race 1'!O47,"")</f>
        <v/>
      </c>
      <c r="H47" s="14" t="str">
        <f>IF(A47="","",IF(E47="Men",VLOOKUP(F47,'Time trial standards'!A$3:B$83,2,FALSE),VLOOKUP(F47,'Time trial standards'!A$3:C$84,3,FALSE)))</f>
        <v/>
      </c>
      <c r="I47" s="11" t="str">
        <f t="shared" si="4"/>
        <v/>
      </c>
      <c r="J47" s="11" t="str">
        <f t="shared" si="5"/>
        <v/>
      </c>
      <c r="K47" s="15" t="str">
        <f t="shared" si="6"/>
        <v/>
      </c>
      <c r="L47" s="5" t="str">
        <f t="shared" si="7"/>
        <v/>
      </c>
    </row>
    <row r="48" spans="1:12" x14ac:dyDescent="0.15">
      <c r="A48" s="6" t="str">
        <f>IF(ISNUMBER('Race 1'!A41),'Race 1'!A41,"")</f>
        <v/>
      </c>
      <c r="B48" s="8" t="str">
        <f>IF(ISNUMBER('Race 1'!A41),'Race 1'!B41,"")</f>
        <v/>
      </c>
      <c r="C48" s="5" t="str">
        <f>IF(ISNUMBER('Race 1'!A41),'Race 1'!C41&amp;" "&amp;'Race 1'!D41,"")</f>
        <v/>
      </c>
      <c r="D48" s="5" t="str">
        <f>IF(ISNUMBER('Race 1'!A41),'Race 1'!G41,"")</f>
        <v/>
      </c>
      <c r="E48" s="5" t="str">
        <f>IF(ISNUMBER('Race 1'!A41),'Race 1'!I41,"")</f>
        <v/>
      </c>
      <c r="F48" s="5" t="str">
        <f>IF(ISNUMBER('Race 1'!A41),'Race 1'!H41,"")</f>
        <v/>
      </c>
      <c r="G48" s="11" t="str">
        <f>IF(ISNUMBER('Race 1'!A48),'Race 1'!O48,"")</f>
        <v/>
      </c>
      <c r="H48" s="14" t="str">
        <f>IF(A48="","",IF(E48="Men",VLOOKUP(F48,'Time trial standards'!A$3:B$83,2,FALSE),VLOOKUP(F48,'Time trial standards'!A$3:C$84,3,FALSE)))</f>
        <v/>
      </c>
      <c r="I48" s="11" t="str">
        <f t="shared" si="4"/>
        <v/>
      </c>
      <c r="J48" s="11" t="str">
        <f t="shared" si="5"/>
        <v/>
      </c>
      <c r="K48" s="15" t="str">
        <f t="shared" si="6"/>
        <v/>
      </c>
      <c r="L48" s="5" t="str">
        <f t="shared" si="7"/>
        <v/>
      </c>
    </row>
    <row r="49" spans="1:12" x14ac:dyDescent="0.15">
      <c r="A49" s="6" t="str">
        <f>IF(ISNUMBER('Race 1'!A44),'Race 1'!A44,"")</f>
        <v/>
      </c>
      <c r="B49" s="8" t="str">
        <f>IF(ISNUMBER('Race 1'!A44),'Race 1'!B44,"")</f>
        <v/>
      </c>
      <c r="C49" s="5" t="str">
        <f>IF(ISNUMBER('Race 1'!A44),'Race 1'!C44&amp;" "&amp;'Race 1'!D44,"")</f>
        <v/>
      </c>
      <c r="D49" s="5" t="str">
        <f>IF(ISNUMBER('Race 1'!A44),'Race 1'!G44,"")</f>
        <v/>
      </c>
      <c r="E49" s="5" t="str">
        <f>IF(ISNUMBER('Race 1'!A44),'Race 1'!I44,"")</f>
        <v/>
      </c>
      <c r="F49" s="5" t="str">
        <f>IF(ISNUMBER('Race 1'!A44),'Race 1'!H44,"")</f>
        <v/>
      </c>
      <c r="G49" s="11" t="str">
        <f>IF(ISNUMBER('Race 1'!A49),'Race 1'!O49,"")</f>
        <v/>
      </c>
      <c r="H49" s="14" t="str">
        <f>IF(A49="","",IF(E49="Men",VLOOKUP(F49,'Time trial standards'!A$3:B$83,2,FALSE),VLOOKUP(F49,'Time trial standards'!A$3:C$84,3,FALSE)))</f>
        <v/>
      </c>
      <c r="I49" s="11" t="str">
        <f t="shared" si="4"/>
        <v/>
      </c>
      <c r="J49" s="11" t="str">
        <f t="shared" si="5"/>
        <v/>
      </c>
      <c r="K49" s="15" t="str">
        <f t="shared" si="6"/>
        <v/>
      </c>
      <c r="L49" s="5" t="str">
        <f t="shared" si="7"/>
        <v/>
      </c>
    </row>
    <row r="50" spans="1:12" x14ac:dyDescent="0.15">
      <c r="A50" s="6" t="str">
        <f>IF(ISNUMBER('Race 1'!A43),'Race 1'!A43,"")</f>
        <v/>
      </c>
      <c r="B50" s="8" t="str">
        <f>IF(ISNUMBER('Race 1'!A43),'Race 1'!B43,"")</f>
        <v/>
      </c>
      <c r="C50" s="5" t="str">
        <f>IF(ISNUMBER('Race 1'!A43),'Race 1'!C43&amp;" "&amp;'Race 1'!D43,"")</f>
        <v/>
      </c>
      <c r="D50" s="5" t="str">
        <f>IF(ISNUMBER('Race 1'!A43),'Race 1'!G43,"")</f>
        <v/>
      </c>
      <c r="E50" s="5" t="str">
        <f>IF(ISNUMBER('Race 1'!A43),'Race 1'!I43,"")</f>
        <v/>
      </c>
      <c r="F50" s="5" t="str">
        <f>IF(ISNUMBER('Race 1'!A43),'Race 1'!H43,"")</f>
        <v/>
      </c>
      <c r="G50" s="11" t="str">
        <f>IF(ISNUMBER('Race 1'!A50),'Race 1'!O50,"")</f>
        <v/>
      </c>
      <c r="H50" s="14" t="str">
        <f>IF(A50="","",IF(E50="Men",VLOOKUP(F50,'Time trial standards'!A$3:B$83,2,FALSE),VLOOKUP(F50,'Time trial standards'!A$3:C$84,3,FALSE)))</f>
        <v/>
      </c>
      <c r="I50" s="11" t="str">
        <f t="shared" si="4"/>
        <v/>
      </c>
      <c r="J50" s="11" t="str">
        <f t="shared" si="5"/>
        <v/>
      </c>
      <c r="K50" s="15" t="str">
        <f t="shared" si="6"/>
        <v/>
      </c>
      <c r="L50" s="5" t="str">
        <f t="shared" si="7"/>
        <v/>
      </c>
    </row>
    <row r="51" spans="1:12" x14ac:dyDescent="0.15">
      <c r="A51" s="6" t="str">
        <f>IF(ISNUMBER('Race 1'!A51),'Race 1'!A51,"")</f>
        <v/>
      </c>
      <c r="B51" s="8" t="str">
        <f>IF(ISNUMBER('Race 1'!A51),'Race 1'!B51,"")</f>
        <v/>
      </c>
      <c r="C51" s="5" t="str">
        <f>IF(ISNUMBER('Race 1'!A51),'Race 1'!C51&amp;" "&amp;'Race 1'!D51,"")</f>
        <v/>
      </c>
      <c r="D51" s="5" t="str">
        <f>IF(ISNUMBER('Race 1'!A51),'Race 1'!G51,"")</f>
        <v/>
      </c>
      <c r="E51" s="5" t="str">
        <f>IF(ISNUMBER('Race 1'!A51),'Race 1'!I51,"")</f>
        <v/>
      </c>
      <c r="F51" s="5" t="str">
        <f>IF(ISNUMBER('Race 1'!A51),'Race 1'!H51,"")</f>
        <v/>
      </c>
      <c r="G51" s="11" t="str">
        <f>IF(ISNUMBER('Race 1'!A51),'Race 1'!O51,"")</f>
        <v/>
      </c>
      <c r="H51" s="14" t="str">
        <f>IF(A51="","",IF(E51="Men",VLOOKUP(F51,'Time trial standards'!A$3:B$83,2,FALSE),VLOOKUP(F51,'Time trial standards'!A$3:C$84,3,FALSE)))</f>
        <v/>
      </c>
      <c r="I51" s="11" t="str">
        <f t="shared" si="4"/>
        <v/>
      </c>
      <c r="J51" s="11" t="str">
        <f t="shared" si="5"/>
        <v/>
      </c>
      <c r="K51" s="15" t="str">
        <f t="shared" si="6"/>
        <v/>
      </c>
      <c r="L51" s="5" t="str">
        <f t="shared" si="7"/>
        <v/>
      </c>
    </row>
    <row r="52" spans="1:12" x14ac:dyDescent="0.15">
      <c r="A52" s="6" t="str">
        <f>IF(ISNUMBER('Race 1'!A52),'Race 1'!A52,"")</f>
        <v/>
      </c>
      <c r="B52" s="8" t="str">
        <f>IF(ISNUMBER('Race 1'!A52),'Race 1'!B52,"")</f>
        <v/>
      </c>
      <c r="C52" s="5" t="str">
        <f>IF(ISNUMBER('Race 1'!A52),'Race 1'!C52&amp;" "&amp;'Race 1'!D52,"")</f>
        <v/>
      </c>
      <c r="D52" s="5" t="str">
        <f>IF(ISNUMBER('Race 1'!A52),'Race 1'!G52,"")</f>
        <v/>
      </c>
      <c r="E52" s="5" t="str">
        <f>IF(ISNUMBER('Race 1'!A52),'Race 1'!I52,"")</f>
        <v/>
      </c>
      <c r="F52" s="5" t="str">
        <f>IF(ISNUMBER('Race 1'!A52),'Race 1'!H52,"")</f>
        <v/>
      </c>
      <c r="G52" s="11" t="str">
        <f>IF(ISNUMBER('Race 1'!A52),'Race 1'!O52,"")</f>
        <v/>
      </c>
      <c r="H52" s="14" t="str">
        <f>IF(A52="","",IF(E52="Men",VLOOKUP(F52,'Time trial standards'!A$3:B$83,2,FALSE),VLOOKUP(F52,'Time trial standards'!A$3:C$84,3,FALSE)))</f>
        <v/>
      </c>
      <c r="I52" s="11" t="str">
        <f t="shared" si="4"/>
        <v/>
      </c>
      <c r="J52" s="11" t="str">
        <f t="shared" si="5"/>
        <v/>
      </c>
      <c r="K52" s="15" t="str">
        <f t="shared" si="6"/>
        <v/>
      </c>
      <c r="L52" s="5" t="str">
        <f t="shared" si="7"/>
        <v/>
      </c>
    </row>
    <row r="53" spans="1:12" x14ac:dyDescent="0.15">
      <c r="A53" s="6" t="str">
        <f>IF(ISNUMBER('Race 1'!A53),'Race 1'!A53,"")</f>
        <v/>
      </c>
      <c r="B53" s="8" t="str">
        <f>IF(ISNUMBER('Race 1'!A53),'Race 1'!B53,"")</f>
        <v/>
      </c>
      <c r="C53" s="5" t="str">
        <f>IF(ISNUMBER('Race 1'!A53),'Race 1'!C53&amp;" "&amp;'Race 1'!D53,"")</f>
        <v/>
      </c>
      <c r="D53" s="5" t="str">
        <f>IF(ISNUMBER('Race 1'!A53),'Race 1'!G53,"")</f>
        <v/>
      </c>
      <c r="E53" s="5" t="str">
        <f>IF(ISNUMBER('Race 1'!A53),'Race 1'!I53,"")</f>
        <v/>
      </c>
      <c r="F53" s="5" t="str">
        <f>IF(ISNUMBER('Race 1'!A53),'Race 1'!H53,"")</f>
        <v/>
      </c>
      <c r="G53" s="11" t="str">
        <f>IF(ISNUMBER('Race 1'!A53),'Race 1'!O53,"")</f>
        <v/>
      </c>
      <c r="H53" s="14" t="str">
        <f>IF(A53="","",IF(E53="Men",VLOOKUP(F53,'Time trial standards'!A$3:B$83,2,FALSE),VLOOKUP(F53,'Time trial standards'!A$3:C$84,3,FALSE)))</f>
        <v/>
      </c>
      <c r="I53" s="11" t="str">
        <f t="shared" si="4"/>
        <v/>
      </c>
      <c r="J53" s="11" t="str">
        <f t="shared" si="5"/>
        <v/>
      </c>
      <c r="K53" s="15" t="str">
        <f t="shared" si="6"/>
        <v/>
      </c>
      <c r="L53" s="5" t="str">
        <f t="shared" si="7"/>
        <v/>
      </c>
    </row>
    <row r="54" spans="1:12" x14ac:dyDescent="0.15">
      <c r="A54" s="6" t="str">
        <f>IF(ISNUMBER('Race 1'!A54),'Race 1'!A54,"")</f>
        <v/>
      </c>
      <c r="B54" s="8" t="str">
        <f>IF(ISNUMBER('Race 1'!A54),'Race 1'!B54,"")</f>
        <v/>
      </c>
      <c r="C54" s="5" t="str">
        <f>IF(ISNUMBER('Race 1'!A54),'Race 1'!C54&amp;" "&amp;'Race 1'!D54,"")</f>
        <v/>
      </c>
      <c r="D54" s="5" t="str">
        <f>IF(ISNUMBER('Race 1'!A54),'Race 1'!G54,"")</f>
        <v/>
      </c>
      <c r="E54" s="5" t="str">
        <f>IF(ISNUMBER('Race 1'!A54),'Race 1'!I54,"")</f>
        <v/>
      </c>
      <c r="F54" s="5" t="str">
        <f>IF(ISNUMBER('Race 1'!A54),'Race 1'!H54,"")</f>
        <v/>
      </c>
      <c r="G54" s="11" t="str">
        <f>IF(ISNUMBER('Race 1'!A54),'Race 1'!O54,"")</f>
        <v/>
      </c>
      <c r="H54" s="14" t="str">
        <f>IF(A54="","",IF(E54="Men",VLOOKUP(F54,'Time trial standards'!A$3:B$83,2,FALSE),VLOOKUP(F54,'Time trial standards'!A$3:C$84,3,FALSE)))</f>
        <v/>
      </c>
      <c r="I54" s="11" t="str">
        <f t="shared" si="4"/>
        <v/>
      </c>
      <c r="J54" s="11" t="str">
        <f t="shared" si="5"/>
        <v/>
      </c>
      <c r="K54" s="15" t="str">
        <f t="shared" si="6"/>
        <v/>
      </c>
      <c r="L54" s="5" t="str">
        <f t="shared" si="7"/>
        <v/>
      </c>
    </row>
    <row r="55" spans="1:12" x14ac:dyDescent="0.15">
      <c r="A55" s="6" t="str">
        <f>IF(ISNUMBER('Race 1'!A55),'Race 1'!A55,"")</f>
        <v/>
      </c>
      <c r="B55" s="8" t="str">
        <f>IF(ISNUMBER('Race 1'!A55),'Race 1'!B55,"")</f>
        <v/>
      </c>
      <c r="C55" s="5" t="str">
        <f>IF(ISNUMBER('Race 1'!A55),'Race 1'!C55&amp;" "&amp;'Race 1'!D55,"")</f>
        <v/>
      </c>
      <c r="D55" s="5" t="str">
        <f>IF(ISNUMBER('Race 1'!A55),'Race 1'!G55,"")</f>
        <v/>
      </c>
      <c r="E55" s="5" t="str">
        <f>IF(ISNUMBER('Race 1'!A55),'Race 1'!I55,"")</f>
        <v/>
      </c>
      <c r="F55" s="5" t="str">
        <f>IF(ISNUMBER('Race 1'!A55),'Race 1'!H55,"")</f>
        <v/>
      </c>
      <c r="G55" s="11" t="str">
        <f>IF(ISNUMBER('Race 1'!A55),'Race 1'!O55,"")</f>
        <v/>
      </c>
      <c r="H55" s="14" t="str">
        <f>IF(A55="","",IF(E55="Men",VLOOKUP(F55,'Time trial standards'!A$3:B$83,2,FALSE),VLOOKUP(F55,'Time trial standards'!A$3:C$84,3,FALSE)))</f>
        <v/>
      </c>
      <c r="I55" s="11" t="str">
        <f t="shared" si="4"/>
        <v/>
      </c>
      <c r="J55" s="11" t="str">
        <f t="shared" si="5"/>
        <v/>
      </c>
      <c r="K55" s="15" t="str">
        <f t="shared" si="6"/>
        <v/>
      </c>
      <c r="L55" s="5" t="str">
        <f t="shared" si="7"/>
        <v/>
      </c>
    </row>
    <row r="56" spans="1:12" x14ac:dyDescent="0.15">
      <c r="A56" s="6" t="str">
        <f>IF(ISNUMBER('Race 1'!A56),'Race 1'!A56,"")</f>
        <v/>
      </c>
      <c r="B56" s="8" t="str">
        <f>IF(ISNUMBER('Race 1'!A56),'Race 1'!B56,"")</f>
        <v/>
      </c>
      <c r="C56" s="5" t="str">
        <f>IF(ISNUMBER('Race 1'!A56),'Race 1'!C56&amp;" "&amp;'Race 1'!D56,"")</f>
        <v/>
      </c>
      <c r="D56" s="5" t="str">
        <f>IF(ISNUMBER('Race 1'!A56),'Race 1'!G56,"")</f>
        <v/>
      </c>
      <c r="E56" s="5" t="str">
        <f>IF(ISNUMBER('Race 1'!A56),'Race 1'!I56,"")</f>
        <v/>
      </c>
      <c r="F56" s="5" t="str">
        <f>IF(ISNUMBER('Race 1'!A56),'Race 1'!H56,"")</f>
        <v/>
      </c>
      <c r="G56" s="11" t="str">
        <f>IF(ISNUMBER('Race 1'!A56),'Race 1'!O56,"")</f>
        <v/>
      </c>
      <c r="H56" s="14" t="str">
        <f>IF(A56="","",IF(E56="Men",VLOOKUP(F56,'Time trial standards'!A$4:B$83,2,FALSE),VLOOKUP(F56,'Time trial standards'!A$4:C$83,3,FALSE)))</f>
        <v/>
      </c>
      <c r="I56" s="11" t="str">
        <f t="shared" si="4"/>
        <v/>
      </c>
      <c r="J56" s="11" t="str">
        <f t="shared" si="5"/>
        <v/>
      </c>
      <c r="K56" s="15" t="str">
        <f t="shared" si="6"/>
        <v/>
      </c>
      <c r="L56" s="5" t="str">
        <f t="shared" si="7"/>
        <v/>
      </c>
    </row>
    <row r="57" spans="1:12" x14ac:dyDescent="0.15">
      <c r="A57" s="6" t="str">
        <f>IF(ISNUMBER('Race 1'!A57),'Race 1'!A57,"")</f>
        <v/>
      </c>
      <c r="B57" s="8" t="str">
        <f>IF(ISNUMBER('Race 1'!A57),'Race 1'!B57,"")</f>
        <v/>
      </c>
      <c r="C57" s="5" t="str">
        <f>IF(ISNUMBER('Race 1'!A57),'Race 1'!C57&amp;" "&amp;'Race 1'!D57,"")</f>
        <v/>
      </c>
      <c r="D57" s="5" t="str">
        <f>IF(ISNUMBER('Race 1'!A57),'Race 1'!G57,"")</f>
        <v/>
      </c>
      <c r="E57" s="5" t="str">
        <f>IF(ISNUMBER('Race 1'!A57),'Race 1'!I57,"")</f>
        <v/>
      </c>
      <c r="F57" s="5" t="str">
        <f>IF(ISNUMBER('Race 1'!A57),'Race 1'!H57,"")</f>
        <v/>
      </c>
      <c r="G57" s="11" t="str">
        <f>IF(ISNUMBER('Race 1'!A57),'Race 1'!O57,"")</f>
        <v/>
      </c>
      <c r="H57" s="14" t="str">
        <f>IF(A57="","",IF(E57="Men",VLOOKUP(F57,'Time trial standards'!A$4:B$83,2,FALSE),VLOOKUP(F57,'Time trial standards'!A$4:C$83,3,FALSE)))</f>
        <v/>
      </c>
      <c r="I57" s="11" t="str">
        <f t="shared" si="4"/>
        <v/>
      </c>
      <c r="J57" s="11" t="str">
        <f t="shared" si="5"/>
        <v/>
      </c>
      <c r="K57" s="15" t="str">
        <f t="shared" si="6"/>
        <v/>
      </c>
      <c r="L57" s="5" t="str">
        <f t="shared" si="7"/>
        <v/>
      </c>
    </row>
    <row r="58" spans="1:12" x14ac:dyDescent="0.15">
      <c r="A58" s="6" t="str">
        <f>IF(ISNUMBER('Race 1'!A58),'Race 1'!A58,"")</f>
        <v/>
      </c>
      <c r="B58" s="8" t="str">
        <f>IF(ISNUMBER('Race 1'!A58),'Race 1'!B58,"")</f>
        <v/>
      </c>
      <c r="C58" s="5" t="str">
        <f>IF(ISNUMBER('Race 1'!A58),'Race 1'!C58&amp;" "&amp;'Race 1'!D58,"")</f>
        <v/>
      </c>
      <c r="D58" s="5" t="str">
        <f>IF(ISNUMBER('Race 1'!A58),'Race 1'!G58,"")</f>
        <v/>
      </c>
      <c r="E58" s="5" t="str">
        <f>IF(ISNUMBER('Race 1'!A58),'Race 1'!I58,"")</f>
        <v/>
      </c>
      <c r="F58" s="5" t="str">
        <f>IF(ISNUMBER('Race 1'!A58),'Race 1'!H58,"")</f>
        <v/>
      </c>
      <c r="G58" s="11" t="str">
        <f>IF(ISNUMBER('Race 1'!A58),'Race 1'!O58,"")</f>
        <v/>
      </c>
      <c r="H58" s="14" t="str">
        <f>IF(A58="","",IF(E58="Men",VLOOKUP(F58,'Time trial standards'!A$4:B$83,2,FALSE),VLOOKUP(F58,'Time trial standards'!A$4:C$83,3,FALSE)))</f>
        <v/>
      </c>
      <c r="I58" s="11" t="str">
        <f t="shared" si="4"/>
        <v/>
      </c>
      <c r="J58" s="11" t="str">
        <f t="shared" si="5"/>
        <v/>
      </c>
      <c r="K58" s="15" t="str">
        <f t="shared" si="6"/>
        <v/>
      </c>
      <c r="L58" s="5" t="str">
        <f t="shared" si="7"/>
        <v/>
      </c>
    </row>
    <row r="59" spans="1:12" x14ac:dyDescent="0.15">
      <c r="A59" s="6" t="str">
        <f>IF(ISNUMBER('Race 1'!A59),'Race 1'!A59,"")</f>
        <v/>
      </c>
      <c r="B59" s="8" t="str">
        <f>IF(ISNUMBER('Race 1'!A59),'Race 1'!B59,"")</f>
        <v/>
      </c>
      <c r="C59" s="5" t="str">
        <f>IF(ISNUMBER('Race 1'!A59),'Race 1'!C59&amp;" "&amp;'Race 1'!D59,"")</f>
        <v/>
      </c>
      <c r="D59" s="5" t="str">
        <f>IF(ISNUMBER('Race 1'!A59),'Race 1'!G59,"")</f>
        <v/>
      </c>
      <c r="E59" s="5" t="str">
        <f>IF(ISNUMBER('Race 1'!A59),'Race 1'!I59,"")</f>
        <v/>
      </c>
      <c r="F59" s="5" t="str">
        <f>IF(ISNUMBER('Race 1'!A59),'Race 1'!H59,"")</f>
        <v/>
      </c>
      <c r="G59" s="11" t="str">
        <f>IF(ISNUMBER('Race 1'!A59),'Race 1'!O59,"")</f>
        <v/>
      </c>
      <c r="H59" s="14" t="str">
        <f>IF(A59="","",IF(E59="Men",VLOOKUP(F59,'Time trial standards'!A$4:B$83,2,FALSE),VLOOKUP(F59,'Time trial standards'!A$4:C$83,3,FALSE)))</f>
        <v/>
      </c>
      <c r="I59" s="11" t="str">
        <f t="shared" si="4"/>
        <v/>
      </c>
      <c r="J59" s="11" t="str">
        <f t="shared" si="5"/>
        <v/>
      </c>
      <c r="K59" s="15" t="str">
        <f t="shared" si="6"/>
        <v/>
      </c>
      <c r="L59" s="5" t="str">
        <f t="shared" si="7"/>
        <v/>
      </c>
    </row>
    <row r="60" spans="1:12" x14ac:dyDescent="0.15">
      <c r="A60" s="6" t="str">
        <f>IF(ISNUMBER('Race 1'!A60),'Race 1'!A60,"")</f>
        <v/>
      </c>
      <c r="B60" s="8" t="str">
        <f>IF(ISNUMBER('Race 1'!A60),'Race 1'!B60,"")</f>
        <v/>
      </c>
      <c r="C60" s="5" t="str">
        <f>IF(ISNUMBER('Race 1'!A60),'Race 1'!C60&amp;" "&amp;'Race 1'!D60,"")</f>
        <v/>
      </c>
      <c r="D60" s="5" t="str">
        <f>IF(ISNUMBER('Race 1'!A60),'Race 1'!G60,"")</f>
        <v/>
      </c>
      <c r="E60" s="5" t="str">
        <f>IF(ISNUMBER('Race 1'!A60),'Race 1'!I60,"")</f>
        <v/>
      </c>
      <c r="F60" s="5" t="str">
        <f>IF(ISNUMBER('Race 1'!A60),'Race 1'!H60,"")</f>
        <v/>
      </c>
      <c r="G60" s="11" t="str">
        <f>IF(ISNUMBER('Race 1'!A60),'Race 1'!O60,"")</f>
        <v/>
      </c>
      <c r="H60" s="14" t="str">
        <f>IF(A60="","",IF(E60="Men",VLOOKUP(F60,'Time trial standards'!A$4:B$83,2,FALSE),VLOOKUP(F60,'Time trial standards'!A$4:C$83,3,FALSE)))</f>
        <v/>
      </c>
      <c r="I60" s="11" t="str">
        <f t="shared" si="4"/>
        <v/>
      </c>
      <c r="J60" s="11" t="str">
        <f t="shared" si="5"/>
        <v/>
      </c>
      <c r="K60" s="15" t="str">
        <f t="shared" si="6"/>
        <v/>
      </c>
      <c r="L60" s="5" t="str">
        <f t="shared" si="7"/>
        <v/>
      </c>
    </row>
    <row r="61" spans="1:12" x14ac:dyDescent="0.15">
      <c r="A61" s="6" t="str">
        <f>IF(ISNUMBER('Race 1'!A61),'Race 1'!A61,"")</f>
        <v/>
      </c>
      <c r="B61" s="8" t="str">
        <f>IF(ISNUMBER('Race 1'!A61),'Race 1'!B61,"")</f>
        <v/>
      </c>
      <c r="C61" s="5" t="str">
        <f>IF(ISNUMBER('Race 1'!A61),'Race 1'!C61&amp;" "&amp;'Race 1'!D61,"")</f>
        <v/>
      </c>
      <c r="D61" s="5" t="str">
        <f>IF(ISNUMBER('Race 1'!A61),'Race 1'!G61,"")</f>
        <v/>
      </c>
      <c r="E61" s="5" t="str">
        <f>IF(ISNUMBER('Race 1'!A61),'Race 1'!I61,"")</f>
        <v/>
      </c>
      <c r="F61" s="5" t="str">
        <f>IF(ISNUMBER('Race 1'!A61),'Race 1'!H61,"")</f>
        <v/>
      </c>
      <c r="G61" s="11" t="str">
        <f>IF(ISNUMBER('Race 1'!A61),'Race 1'!O61,"")</f>
        <v/>
      </c>
      <c r="H61" s="14" t="str">
        <f>IF(A61="","",IF(E61="Men",VLOOKUP(F61,'Time trial standards'!A$4:B$83,2,FALSE),VLOOKUP(F61,'Time trial standards'!A$4:C$83,3,FALSE)))</f>
        <v/>
      </c>
      <c r="I61" s="11" t="str">
        <f t="shared" si="4"/>
        <v/>
      </c>
      <c r="J61" s="11" t="str">
        <f t="shared" si="5"/>
        <v/>
      </c>
      <c r="K61" s="15" t="str">
        <f t="shared" si="6"/>
        <v/>
      </c>
      <c r="L61" s="5" t="str">
        <f t="shared" si="7"/>
        <v/>
      </c>
    </row>
    <row r="62" spans="1:12" x14ac:dyDescent="0.15">
      <c r="A62" s="6" t="str">
        <f>IF(ISNUMBER('Race 1'!A62),'Race 1'!A62,"")</f>
        <v/>
      </c>
      <c r="B62" s="8" t="str">
        <f>IF(ISNUMBER('Race 1'!A62),'Race 1'!B62,"")</f>
        <v/>
      </c>
      <c r="C62" s="5" t="str">
        <f>IF(ISNUMBER('Race 1'!A62),'Race 1'!C62&amp;" "&amp;'Race 1'!D62,"")</f>
        <v/>
      </c>
      <c r="D62" s="5" t="str">
        <f>IF(ISNUMBER('Race 1'!A62),'Race 1'!G62,"")</f>
        <v/>
      </c>
      <c r="E62" s="5" t="str">
        <f>IF(ISNUMBER('Race 1'!A62),'Race 1'!I62,"")</f>
        <v/>
      </c>
      <c r="F62" s="5" t="str">
        <f>IF(ISNUMBER('Race 1'!A62),'Race 1'!H62,"")</f>
        <v/>
      </c>
      <c r="G62" s="11" t="str">
        <f>IF(ISNUMBER('Race 1'!A62),'Race 1'!O62,"")</f>
        <v/>
      </c>
      <c r="H62" s="14" t="str">
        <f>IF(A62="","",IF(E62="Men",VLOOKUP(F62,'Time trial standards'!A$4:B$83,2,FALSE),VLOOKUP(F62,'Time trial standards'!A$4:C$83,3,FALSE)))</f>
        <v/>
      </c>
      <c r="I62" s="11" t="str">
        <f t="shared" si="4"/>
        <v/>
      </c>
      <c r="J62" s="11" t="str">
        <f t="shared" si="5"/>
        <v/>
      </c>
      <c r="K62" s="15" t="str">
        <f t="shared" si="6"/>
        <v/>
      </c>
      <c r="L62" s="5" t="str">
        <f t="shared" si="7"/>
        <v/>
      </c>
    </row>
    <row r="63" spans="1:12" x14ac:dyDescent="0.15">
      <c r="A63" s="6" t="str">
        <f>IF(ISNUMBER('Race 1'!A63),'Race 1'!A63,"")</f>
        <v/>
      </c>
      <c r="B63" s="8" t="str">
        <f>IF(ISNUMBER('Race 1'!A63),'Race 1'!B63,"")</f>
        <v/>
      </c>
      <c r="C63" s="5" t="str">
        <f>IF(ISNUMBER('Race 1'!A63),'Race 1'!C63&amp;" "&amp;'Race 1'!D63,"")</f>
        <v/>
      </c>
      <c r="D63" s="5" t="str">
        <f>IF(ISNUMBER('Race 1'!A63),'Race 1'!G63,"")</f>
        <v/>
      </c>
      <c r="E63" s="5" t="str">
        <f>IF(ISNUMBER('Race 1'!A63),'Race 1'!I63,"")</f>
        <v/>
      </c>
      <c r="F63" s="5" t="str">
        <f>IF(ISNUMBER('Race 1'!A63),'Race 1'!H63,"")</f>
        <v/>
      </c>
      <c r="G63" s="11" t="str">
        <f>IF(ISNUMBER('Race 1'!A63),'Race 1'!O63,"")</f>
        <v/>
      </c>
      <c r="H63" s="14" t="str">
        <f>IF(A63="","",IF(E63="Men",VLOOKUP(F63,'Time trial standards'!A$4:B$83,2,FALSE),VLOOKUP(F63,'Time trial standards'!A$4:C$83,3,FALSE)))</f>
        <v/>
      </c>
      <c r="I63" s="11" t="str">
        <f t="shared" si="4"/>
        <v/>
      </c>
      <c r="J63" s="11" t="str">
        <f t="shared" si="5"/>
        <v/>
      </c>
      <c r="K63" s="15" t="str">
        <f t="shared" si="6"/>
        <v/>
      </c>
      <c r="L63" s="5" t="str">
        <f t="shared" si="7"/>
        <v/>
      </c>
    </row>
    <row r="64" spans="1:12" x14ac:dyDescent="0.15">
      <c r="A64" s="6" t="str">
        <f>IF(ISNUMBER('Race 1'!A64),'Race 1'!A64,"")</f>
        <v/>
      </c>
      <c r="B64" s="8" t="str">
        <f>IF(ISNUMBER('Race 1'!A64),'Race 1'!B64,"")</f>
        <v/>
      </c>
      <c r="C64" s="5" t="str">
        <f>IF(ISNUMBER('Race 1'!A64),'Race 1'!C64&amp;" "&amp;'Race 1'!D64,"")</f>
        <v/>
      </c>
      <c r="D64" s="5" t="str">
        <f>IF(ISNUMBER('Race 1'!A64),'Race 1'!G64,"")</f>
        <v/>
      </c>
      <c r="E64" s="5" t="str">
        <f>IF(ISNUMBER('Race 1'!A64),'Race 1'!I64,"")</f>
        <v/>
      </c>
      <c r="F64" s="5" t="str">
        <f>IF(ISNUMBER('Race 1'!A64),'Race 1'!H64,"")</f>
        <v/>
      </c>
      <c r="G64" s="11" t="str">
        <f>IF(ISNUMBER('Race 1'!A64),'Race 1'!O64,"")</f>
        <v/>
      </c>
      <c r="H64" s="14" t="str">
        <f>IF(A64="","",IF(E64="Men",VLOOKUP(F64,'Time trial standards'!A$4:B$83,2,FALSE),VLOOKUP(F64,'Time trial standards'!A$4:C$83,3,FALSE)))</f>
        <v/>
      </c>
      <c r="I64" s="11" t="str">
        <f t="shared" si="4"/>
        <v/>
      </c>
      <c r="J64" s="11" t="str">
        <f t="shared" si="5"/>
        <v/>
      </c>
      <c r="K64" s="15" t="str">
        <f t="shared" si="6"/>
        <v/>
      </c>
      <c r="L64" s="5" t="str">
        <f t="shared" si="7"/>
        <v/>
      </c>
    </row>
    <row r="65" spans="1:12" x14ac:dyDescent="0.15">
      <c r="A65" s="6" t="str">
        <f>IF(ISNUMBER('Race 1'!A65),'Race 1'!A65,"")</f>
        <v/>
      </c>
      <c r="B65" s="8" t="str">
        <f>IF(ISNUMBER('Race 1'!A65),'Race 1'!B65,"")</f>
        <v/>
      </c>
      <c r="C65" s="5" t="str">
        <f>IF(ISNUMBER('Race 1'!A65),'Race 1'!C65&amp;" "&amp;'Race 1'!D65,"")</f>
        <v/>
      </c>
      <c r="D65" s="5" t="str">
        <f>IF(ISNUMBER('Race 1'!A65),'Race 1'!G65,"")</f>
        <v/>
      </c>
      <c r="E65" s="5" t="str">
        <f>IF(ISNUMBER('Race 1'!A65),'Race 1'!I65,"")</f>
        <v/>
      </c>
      <c r="F65" s="5" t="str">
        <f>IF(ISNUMBER('Race 1'!A65),'Race 1'!H65,"")</f>
        <v/>
      </c>
      <c r="G65" s="11" t="str">
        <f>IF(ISNUMBER('Race 1'!A65),'Race 1'!O65,"")</f>
        <v/>
      </c>
      <c r="H65" s="14" t="str">
        <f>IF(A65="","",IF(E65="Men",VLOOKUP(F65,'Time trial standards'!A$4:B$83,2,FALSE),VLOOKUP(F65,'Time trial standards'!A$4:C$83,3,FALSE)))</f>
        <v/>
      </c>
      <c r="I65" s="11" t="str">
        <f t="shared" si="4"/>
        <v/>
      </c>
      <c r="J65" s="11" t="str">
        <f t="shared" si="5"/>
        <v/>
      </c>
      <c r="K65" s="15" t="str">
        <f t="shared" si="6"/>
        <v/>
      </c>
      <c r="L65" s="5" t="str">
        <f t="shared" si="7"/>
        <v/>
      </c>
    </row>
    <row r="66" spans="1:12" x14ac:dyDescent="0.15">
      <c r="A66" s="6" t="str">
        <f>IF(ISNUMBER('Race 1'!A66),'Race 1'!A66,"")</f>
        <v/>
      </c>
      <c r="B66" s="8" t="str">
        <f>IF(ISNUMBER('Race 1'!A66),'Race 1'!B66,"")</f>
        <v/>
      </c>
      <c r="C66" s="5" t="str">
        <f>IF(ISNUMBER('Race 1'!A66),'Race 1'!C66&amp;" "&amp;'Race 1'!D66,"")</f>
        <v/>
      </c>
      <c r="D66" s="5" t="str">
        <f>IF(ISNUMBER('Race 1'!A66),'Race 1'!G66,"")</f>
        <v/>
      </c>
      <c r="E66" s="5" t="str">
        <f>IF(ISNUMBER('Race 1'!A66),'Race 1'!I66,"")</f>
        <v/>
      </c>
      <c r="F66" s="5" t="str">
        <f>IF(ISNUMBER('Race 1'!A66),'Race 1'!H66,"")</f>
        <v/>
      </c>
      <c r="G66" s="11" t="str">
        <f>IF(ISNUMBER('Race 1'!A66),'Race 1'!O66,"")</f>
        <v/>
      </c>
      <c r="H66" s="14" t="str">
        <f>IF(A66="","",IF(E66="Men",VLOOKUP(F66,'Time trial standards'!A$4:B$83,2,FALSE),VLOOKUP(F66,'Time trial standards'!A$4:C$83,3,FALSE)))</f>
        <v/>
      </c>
      <c r="I66" s="11" t="str">
        <f t="shared" ref="I66:I97" si="8">IF(G66="","",IF(G66-H66&gt;0,G66-H66,""))</f>
        <v/>
      </c>
      <c r="J66" s="11" t="str">
        <f t="shared" ref="J66:J97" si="9">IF(G66="","",IF(G66-H66&gt;0,"",H66-G66))</f>
        <v/>
      </c>
      <c r="K66" s="15" t="str">
        <f t="shared" ref="K66:K97" si="10">IF(OR(G66="",G66=Y$1),"",IF(I66="",-J66/G66*100,I66/G66*100))</f>
        <v/>
      </c>
      <c r="L66" s="5" t="str">
        <f t="shared" ref="L66:L97" si="11">IF(K66="","",RANK(K66,K$2:K$100,1))</f>
        <v/>
      </c>
    </row>
    <row r="67" spans="1:12" x14ac:dyDescent="0.15">
      <c r="A67" s="6" t="str">
        <f>IF(ISNUMBER('Race 1'!A67),'Race 1'!A67,"")</f>
        <v/>
      </c>
      <c r="B67" s="8" t="str">
        <f>IF(ISNUMBER('Race 1'!A67),'Race 1'!B67,"")</f>
        <v/>
      </c>
      <c r="C67" s="5" t="str">
        <f>IF(ISNUMBER('Race 1'!A67),'Race 1'!C67&amp;" "&amp;'Race 1'!D67,"")</f>
        <v/>
      </c>
      <c r="D67" s="5" t="str">
        <f>IF(ISNUMBER('Race 1'!A67),'Race 1'!G67,"")</f>
        <v/>
      </c>
      <c r="E67" s="5" t="str">
        <f>IF(ISNUMBER('Race 1'!A67),'Race 1'!I67,"")</f>
        <v/>
      </c>
      <c r="F67" s="5" t="str">
        <f>IF(ISNUMBER('Race 1'!A67),'Race 1'!H67,"")</f>
        <v/>
      </c>
      <c r="G67" s="11" t="str">
        <f>IF(ISNUMBER('Race 1'!A67),'Race 1'!O67,"")</f>
        <v/>
      </c>
      <c r="H67" s="14" t="str">
        <f>IF(A67="","",IF(E67="Men",VLOOKUP(F67,'Time trial standards'!A$4:B$83,2,FALSE),VLOOKUP(F67,'Time trial standards'!A$4:C$83,3,FALSE)))</f>
        <v/>
      </c>
      <c r="I67" s="11" t="str">
        <f t="shared" si="8"/>
        <v/>
      </c>
      <c r="J67" s="11" t="str">
        <f t="shared" si="9"/>
        <v/>
      </c>
      <c r="K67" s="15" t="str">
        <f t="shared" si="10"/>
        <v/>
      </c>
      <c r="L67" s="5" t="str">
        <f t="shared" si="11"/>
        <v/>
      </c>
    </row>
    <row r="68" spans="1:12" x14ac:dyDescent="0.15">
      <c r="A68" s="6" t="str">
        <f>IF(ISNUMBER('Race 1'!A68),'Race 1'!A68,"")</f>
        <v/>
      </c>
      <c r="B68" s="8" t="str">
        <f>IF(ISNUMBER('Race 1'!A68),'Race 1'!B68,"")</f>
        <v/>
      </c>
      <c r="C68" s="5" t="str">
        <f>IF(ISNUMBER('Race 1'!A68),'Race 1'!C68&amp;" "&amp;'Race 1'!D68,"")</f>
        <v/>
      </c>
      <c r="D68" s="5" t="str">
        <f>IF(ISNUMBER('Race 1'!A68),'Race 1'!G68,"")</f>
        <v/>
      </c>
      <c r="E68" s="5" t="str">
        <f>IF(ISNUMBER('Race 1'!A68),'Race 1'!I68,"")</f>
        <v/>
      </c>
      <c r="F68" s="5" t="str">
        <f>IF(ISNUMBER('Race 1'!A68),'Race 1'!H68,"")</f>
        <v/>
      </c>
      <c r="G68" s="11" t="str">
        <f>IF(ISNUMBER('Race 1'!A68),'Race 1'!O68,"")</f>
        <v/>
      </c>
      <c r="H68" s="14" t="str">
        <f>IF(A68="","",IF(E68="Men",VLOOKUP(F68,'Time trial standards'!A$4:B$83,2,FALSE),VLOOKUP(F68,'Time trial standards'!A$4:C$83,3,FALSE)))</f>
        <v/>
      </c>
      <c r="I68" s="11" t="str">
        <f t="shared" si="8"/>
        <v/>
      </c>
      <c r="J68" s="11" t="str">
        <f t="shared" si="9"/>
        <v/>
      </c>
      <c r="K68" s="15" t="str">
        <f t="shared" si="10"/>
        <v/>
      </c>
      <c r="L68" s="5" t="str">
        <f t="shared" si="11"/>
        <v/>
      </c>
    </row>
    <row r="69" spans="1:12" x14ac:dyDescent="0.15">
      <c r="A69" s="6" t="str">
        <f>IF(ISNUMBER('Race 1'!A69),'Race 1'!A69,"")</f>
        <v/>
      </c>
      <c r="B69" s="8" t="str">
        <f>IF(ISNUMBER('Race 1'!A69),'Race 1'!B69,"")</f>
        <v/>
      </c>
      <c r="C69" s="5" t="str">
        <f>IF(ISNUMBER('Race 1'!A69),'Race 1'!C69&amp;" "&amp;'Race 1'!D69,"")</f>
        <v/>
      </c>
      <c r="D69" s="5" t="str">
        <f>IF(ISNUMBER('Race 1'!A69),'Race 1'!G69,"")</f>
        <v/>
      </c>
      <c r="E69" s="5" t="str">
        <f>IF(ISNUMBER('Race 1'!A69),'Race 1'!I69,"")</f>
        <v/>
      </c>
      <c r="F69" s="5" t="str">
        <f>IF(ISNUMBER('Race 1'!A69),'Race 1'!H69,"")</f>
        <v/>
      </c>
      <c r="G69" s="11" t="str">
        <f>IF(ISNUMBER('Race 1'!A69),'Race 1'!O69,"")</f>
        <v/>
      </c>
      <c r="H69" s="14" t="str">
        <f>IF(A69="","",IF(E69="Men",VLOOKUP(F69,'Time trial standards'!A$4:B$83,2,FALSE),VLOOKUP(F69,'Time trial standards'!A$4:C$83,3,FALSE)))</f>
        <v/>
      </c>
      <c r="I69" s="11" t="str">
        <f t="shared" si="8"/>
        <v/>
      </c>
      <c r="J69" s="11" t="str">
        <f t="shared" si="9"/>
        <v/>
      </c>
      <c r="K69" s="15" t="str">
        <f t="shared" si="10"/>
        <v/>
      </c>
      <c r="L69" s="5" t="str">
        <f t="shared" si="11"/>
        <v/>
      </c>
    </row>
    <row r="70" spans="1:12" x14ac:dyDescent="0.15">
      <c r="A70" s="6" t="str">
        <f>IF(ISNUMBER('Race 1'!A70),'Race 1'!A70,"")</f>
        <v/>
      </c>
      <c r="B70" s="8" t="str">
        <f>IF(ISNUMBER('Race 1'!A70),'Race 1'!B70,"")</f>
        <v/>
      </c>
      <c r="C70" s="5" t="str">
        <f>IF(ISNUMBER('Race 1'!A70),'Race 1'!C70&amp;" "&amp;'Race 1'!D70,"")</f>
        <v/>
      </c>
      <c r="D70" s="5" t="str">
        <f>IF(ISNUMBER('Race 1'!A70),'Race 1'!G70,"")</f>
        <v/>
      </c>
      <c r="E70" s="5" t="str">
        <f>IF(ISNUMBER('Race 1'!A70),'Race 1'!I70,"")</f>
        <v/>
      </c>
      <c r="F70" s="5" t="str">
        <f>IF(ISNUMBER('Race 1'!A70),'Race 1'!H70,"")</f>
        <v/>
      </c>
      <c r="G70" s="11" t="str">
        <f>IF(ISNUMBER('Race 1'!A70),'Race 1'!O70,"")</f>
        <v/>
      </c>
      <c r="H70" s="14" t="str">
        <f>IF(A70="","",IF(E70="Men",VLOOKUP(F70,'Time trial standards'!A$4:B$83,2,FALSE),VLOOKUP(F70,'Time trial standards'!A$4:C$83,3,FALSE)))</f>
        <v/>
      </c>
      <c r="I70" s="11" t="str">
        <f t="shared" si="8"/>
        <v/>
      </c>
      <c r="J70" s="11" t="str">
        <f t="shared" si="9"/>
        <v/>
      </c>
      <c r="K70" s="15" t="str">
        <f t="shared" si="10"/>
        <v/>
      </c>
      <c r="L70" s="5" t="str">
        <f t="shared" si="11"/>
        <v/>
      </c>
    </row>
    <row r="71" spans="1:12" x14ac:dyDescent="0.15">
      <c r="A71" s="6" t="str">
        <f>IF(ISNUMBER('Race 1'!A71),'Race 1'!A71,"")</f>
        <v/>
      </c>
      <c r="B71" s="8" t="str">
        <f>IF(ISNUMBER('Race 1'!A71),'Race 1'!B71,"")</f>
        <v/>
      </c>
      <c r="C71" s="5" t="str">
        <f>IF(ISNUMBER('Race 1'!A71),'Race 1'!C71&amp;" "&amp;'Race 1'!D71,"")</f>
        <v/>
      </c>
      <c r="D71" s="5" t="str">
        <f>IF(ISNUMBER('Race 1'!A71),'Race 1'!G71,"")</f>
        <v/>
      </c>
      <c r="E71" s="5" t="str">
        <f>IF(ISNUMBER('Race 1'!A71),'Race 1'!I71,"")</f>
        <v/>
      </c>
      <c r="F71" s="5" t="str">
        <f>IF(ISNUMBER('Race 1'!A71),'Race 1'!H71,"")</f>
        <v/>
      </c>
      <c r="G71" s="11" t="str">
        <f>IF(ISNUMBER('Race 1'!A71),'Race 1'!O71,"")</f>
        <v/>
      </c>
      <c r="H71" s="14" t="str">
        <f>IF(A71="","",IF(E71="Men",VLOOKUP(F71,'Time trial standards'!A$4:B$83,2,FALSE),VLOOKUP(F71,'Time trial standards'!A$4:C$83,3,FALSE)))</f>
        <v/>
      </c>
      <c r="I71" s="11" t="str">
        <f t="shared" si="8"/>
        <v/>
      </c>
      <c r="J71" s="11" t="str">
        <f t="shared" si="9"/>
        <v/>
      </c>
      <c r="K71" s="15" t="str">
        <f t="shared" si="10"/>
        <v/>
      </c>
      <c r="L71" s="5" t="str">
        <f t="shared" si="11"/>
        <v/>
      </c>
    </row>
    <row r="72" spans="1:12" x14ac:dyDescent="0.15">
      <c r="A72" s="6" t="str">
        <f>IF(ISNUMBER('Race 1'!A72),'Race 1'!A72,"")</f>
        <v/>
      </c>
      <c r="B72" s="8" t="str">
        <f>IF(ISNUMBER('Race 1'!A72),'Race 1'!B72,"")</f>
        <v/>
      </c>
      <c r="C72" s="5" t="str">
        <f>IF(ISNUMBER('Race 1'!A72),'Race 1'!C72&amp;" "&amp;'Race 1'!D72,"")</f>
        <v/>
      </c>
      <c r="D72" s="5" t="str">
        <f>IF(ISNUMBER('Race 1'!A72),'Race 1'!G72,"")</f>
        <v/>
      </c>
      <c r="E72" s="5" t="str">
        <f>IF(ISNUMBER('Race 1'!A72),'Race 1'!I72,"")</f>
        <v/>
      </c>
      <c r="F72" s="5" t="str">
        <f>IF(ISNUMBER('Race 1'!A72),'Race 1'!H72,"")</f>
        <v/>
      </c>
      <c r="G72" s="11" t="str">
        <f>IF(ISNUMBER('Race 1'!A72),'Race 1'!O72,"")</f>
        <v/>
      </c>
      <c r="H72" s="14" t="str">
        <f>IF(A72="","",IF(E72="Men",VLOOKUP(F72,'Time trial standards'!A$4:B$83,2,FALSE),VLOOKUP(F72,'Time trial standards'!A$4:C$83,3,FALSE)))</f>
        <v/>
      </c>
      <c r="I72" s="11" t="str">
        <f t="shared" si="8"/>
        <v/>
      </c>
      <c r="J72" s="11" t="str">
        <f t="shared" si="9"/>
        <v/>
      </c>
      <c r="K72" s="15" t="str">
        <f t="shared" si="10"/>
        <v/>
      </c>
      <c r="L72" s="5" t="str">
        <f t="shared" si="11"/>
        <v/>
      </c>
    </row>
    <row r="73" spans="1:12" x14ac:dyDescent="0.15">
      <c r="A73" s="6" t="str">
        <f>IF(ISNUMBER('Race 1'!A73),'Race 1'!A73,"")</f>
        <v/>
      </c>
      <c r="B73" s="8" t="str">
        <f>IF(ISNUMBER('Race 1'!A73),'Race 1'!B73,"")</f>
        <v/>
      </c>
      <c r="C73" s="5" t="str">
        <f>IF(ISNUMBER('Race 1'!A73),'Race 1'!C73&amp;" "&amp;'Race 1'!D73,"")</f>
        <v/>
      </c>
      <c r="D73" s="5" t="str">
        <f>IF(ISNUMBER('Race 1'!A73),'Race 1'!G73,"")</f>
        <v/>
      </c>
      <c r="E73" s="5" t="str">
        <f>IF(ISNUMBER('Race 1'!A73),'Race 1'!I73,"")</f>
        <v/>
      </c>
      <c r="F73" s="5" t="str">
        <f>IF(ISNUMBER('Race 1'!A73),'Race 1'!H73,"")</f>
        <v/>
      </c>
      <c r="G73" s="11" t="str">
        <f>IF(ISNUMBER('Race 1'!A73),'Race 1'!O73,"")</f>
        <v/>
      </c>
      <c r="H73" s="14" t="str">
        <f>IF(A73="","",IF(E73="Men",VLOOKUP(F73,'Time trial standards'!A$4:B$83,2,FALSE),VLOOKUP(F73,'Time trial standards'!A$4:C$83,3,FALSE)))</f>
        <v/>
      </c>
      <c r="I73" s="11" t="str">
        <f t="shared" si="8"/>
        <v/>
      </c>
      <c r="J73" s="11" t="str">
        <f t="shared" si="9"/>
        <v/>
      </c>
      <c r="K73" s="15" t="str">
        <f t="shared" si="10"/>
        <v/>
      </c>
      <c r="L73" s="5" t="str">
        <f t="shared" si="11"/>
        <v/>
      </c>
    </row>
    <row r="74" spans="1:12" x14ac:dyDescent="0.15">
      <c r="A74" s="6" t="str">
        <f>IF(ISNUMBER('Race 1'!A74),'Race 1'!A74,"")</f>
        <v/>
      </c>
      <c r="B74" s="8" t="str">
        <f>IF(ISNUMBER('Race 1'!A74),'Race 1'!B74,"")</f>
        <v/>
      </c>
      <c r="C74" s="5" t="str">
        <f>IF(ISNUMBER('Race 1'!A74),'Race 1'!C74&amp;" "&amp;'Race 1'!D74,"")</f>
        <v/>
      </c>
      <c r="D74" s="5" t="str">
        <f>IF(ISNUMBER('Race 1'!A74),'Race 1'!G74,"")</f>
        <v/>
      </c>
      <c r="E74" s="5" t="str">
        <f>IF(ISNUMBER('Race 1'!A74),'Race 1'!I74,"")</f>
        <v/>
      </c>
      <c r="F74" s="5" t="str">
        <f>IF(ISNUMBER('Race 1'!A74),'Race 1'!H74,"")</f>
        <v/>
      </c>
      <c r="G74" s="11" t="str">
        <f>IF(ISNUMBER('Race 1'!A74),'Race 1'!O74,"")</f>
        <v/>
      </c>
      <c r="H74" s="14" t="str">
        <f>IF(A74="","",IF(E74="Men",VLOOKUP(F74,'Time trial standards'!A$4:B$83,2,FALSE),VLOOKUP(F74,'Time trial standards'!A$4:C$83,3,FALSE)))</f>
        <v/>
      </c>
      <c r="I74" s="11" t="str">
        <f t="shared" si="8"/>
        <v/>
      </c>
      <c r="J74" s="11" t="str">
        <f t="shared" si="9"/>
        <v/>
      </c>
      <c r="K74" s="15" t="str">
        <f t="shared" si="10"/>
        <v/>
      </c>
      <c r="L74" s="5" t="str">
        <f t="shared" si="11"/>
        <v/>
      </c>
    </row>
    <row r="75" spans="1:12" x14ac:dyDescent="0.15">
      <c r="A75" s="6" t="str">
        <f>IF(ISNUMBER('Race 1'!A75),'Race 1'!A75,"")</f>
        <v/>
      </c>
      <c r="B75" s="8" t="str">
        <f>IF(ISNUMBER('Race 1'!A75),'Race 1'!B75,"")</f>
        <v/>
      </c>
      <c r="C75" s="5" t="str">
        <f>IF(ISNUMBER('Race 1'!A75),'Race 1'!C75&amp;" "&amp;'Race 1'!D75,"")</f>
        <v/>
      </c>
      <c r="D75" s="5" t="str">
        <f>IF(ISNUMBER('Race 1'!A75),'Race 1'!G75,"")</f>
        <v/>
      </c>
      <c r="E75" s="5" t="str">
        <f>IF(ISNUMBER('Race 1'!A75),'Race 1'!I75,"")</f>
        <v/>
      </c>
      <c r="F75" s="5" t="str">
        <f>IF(ISNUMBER('Race 1'!A75),'Race 1'!H75,"")</f>
        <v/>
      </c>
      <c r="G75" s="11" t="str">
        <f>IF(ISNUMBER('Race 1'!A75),'Race 1'!O75,"")</f>
        <v/>
      </c>
      <c r="H75" s="14" t="str">
        <f>IF(A75="","",IF(E75="Men",VLOOKUP(F75,'Time trial standards'!A$4:B$83,2,FALSE),VLOOKUP(F75,'Time trial standards'!A$4:C$83,3,FALSE)))</f>
        <v/>
      </c>
      <c r="I75" s="11" t="str">
        <f t="shared" si="8"/>
        <v/>
      </c>
      <c r="J75" s="11" t="str">
        <f t="shared" si="9"/>
        <v/>
      </c>
      <c r="K75" s="15" t="str">
        <f t="shared" si="10"/>
        <v/>
      </c>
      <c r="L75" s="5" t="str">
        <f t="shared" si="11"/>
        <v/>
      </c>
    </row>
    <row r="76" spans="1:12" x14ac:dyDescent="0.15">
      <c r="A76" s="6" t="str">
        <f>IF(ISNUMBER('Race 1'!A76),'Race 1'!A76,"")</f>
        <v/>
      </c>
      <c r="B76" s="8" t="str">
        <f>IF(ISNUMBER('Race 1'!A76),'Race 1'!B76,"")</f>
        <v/>
      </c>
      <c r="C76" s="5" t="str">
        <f>IF(ISNUMBER('Race 1'!A76),'Race 1'!C76&amp;" "&amp;'Race 1'!D76,"")</f>
        <v/>
      </c>
      <c r="D76" s="5" t="str">
        <f>IF(ISNUMBER('Race 1'!A76),'Race 1'!G76,"")</f>
        <v/>
      </c>
      <c r="E76" s="5" t="str">
        <f>IF(ISNUMBER('Race 1'!A76),'Race 1'!I76,"")</f>
        <v/>
      </c>
      <c r="F76" s="5" t="str">
        <f>IF(ISNUMBER('Race 1'!A76),'Race 1'!H76,"")</f>
        <v/>
      </c>
      <c r="G76" s="11" t="str">
        <f>IF(ISNUMBER('Race 1'!A76),'Race 1'!O76,"")</f>
        <v/>
      </c>
      <c r="H76" s="14" t="str">
        <f>IF(A76="","",IF(E76="Men",VLOOKUP(F76,'Time trial standards'!A$4:B$83,2,FALSE),VLOOKUP(F76,'Time trial standards'!A$4:C$83,3,FALSE)))</f>
        <v/>
      </c>
      <c r="I76" s="11" t="str">
        <f t="shared" si="8"/>
        <v/>
      </c>
      <c r="J76" s="11" t="str">
        <f t="shared" si="9"/>
        <v/>
      </c>
      <c r="K76" s="15" t="str">
        <f t="shared" si="10"/>
        <v/>
      </c>
      <c r="L76" s="5" t="str">
        <f t="shared" si="11"/>
        <v/>
      </c>
    </row>
    <row r="77" spans="1:12" x14ac:dyDescent="0.15">
      <c r="A77" s="6" t="str">
        <f>IF(ISNUMBER('Race 1'!A77),'Race 1'!A77,"")</f>
        <v/>
      </c>
      <c r="B77" s="8" t="str">
        <f>IF(ISNUMBER('Race 1'!A77),'Race 1'!B77,"")</f>
        <v/>
      </c>
      <c r="C77" s="5" t="str">
        <f>IF(ISNUMBER('Race 1'!A77),'Race 1'!C77&amp;" "&amp;'Race 1'!D77,"")</f>
        <v/>
      </c>
      <c r="D77" s="5" t="str">
        <f>IF(ISNUMBER('Race 1'!A77),'Race 1'!G77,"")</f>
        <v/>
      </c>
      <c r="E77" s="5" t="str">
        <f>IF(ISNUMBER('Race 1'!A77),'Race 1'!I77,"")</f>
        <v/>
      </c>
      <c r="F77" s="5" t="str">
        <f>IF(ISNUMBER('Race 1'!A77),'Race 1'!H77,"")</f>
        <v/>
      </c>
      <c r="G77" s="11" t="str">
        <f>IF(ISNUMBER('Race 1'!A77),'Race 1'!O77,"")</f>
        <v/>
      </c>
      <c r="H77" s="14" t="str">
        <f>IF(A77="","",IF(E77="Men",VLOOKUP(F77,'Time trial standards'!A$4:B$83,2,FALSE),VLOOKUP(F77,'Time trial standards'!A$4:C$83,3,FALSE)))</f>
        <v/>
      </c>
      <c r="I77" s="11" t="str">
        <f t="shared" si="8"/>
        <v/>
      </c>
      <c r="J77" s="11" t="str">
        <f t="shared" si="9"/>
        <v/>
      </c>
      <c r="K77" s="15" t="str">
        <f t="shared" si="10"/>
        <v/>
      </c>
      <c r="L77" s="5" t="str">
        <f t="shared" si="11"/>
        <v/>
      </c>
    </row>
    <row r="78" spans="1:12" x14ac:dyDescent="0.15">
      <c r="A78" s="6" t="str">
        <f>IF(ISNUMBER('Race 1'!A78),'Race 1'!A78,"")</f>
        <v/>
      </c>
      <c r="B78" s="8" t="str">
        <f>IF(ISNUMBER('Race 1'!A78),'Race 1'!B78,"")</f>
        <v/>
      </c>
      <c r="C78" s="5" t="str">
        <f>IF(ISNUMBER('Race 1'!A78),'Race 1'!C78&amp;" "&amp;'Race 1'!D78,"")</f>
        <v/>
      </c>
      <c r="D78" s="5" t="str">
        <f>IF(ISNUMBER('Race 1'!A78),'Race 1'!G78,"")</f>
        <v/>
      </c>
      <c r="E78" s="5" t="str">
        <f>IF(ISNUMBER('Race 1'!A78),'Race 1'!I78,"")</f>
        <v/>
      </c>
      <c r="F78" s="5" t="str">
        <f>IF(ISNUMBER('Race 1'!A78),'Race 1'!H78,"")</f>
        <v/>
      </c>
      <c r="G78" s="11" t="str">
        <f>IF(ISNUMBER('Race 1'!A78),'Race 1'!O78,"")</f>
        <v/>
      </c>
      <c r="H78" s="14" t="str">
        <f>IF(A78="","",IF(E78="Men",VLOOKUP(F78,'Time trial standards'!A$4:B$83,2,FALSE),VLOOKUP(F78,'Time trial standards'!A$4:C$83,3,FALSE)))</f>
        <v/>
      </c>
      <c r="I78" s="11" t="str">
        <f t="shared" si="8"/>
        <v/>
      </c>
      <c r="J78" s="11" t="str">
        <f t="shared" si="9"/>
        <v/>
      </c>
      <c r="K78" s="15" t="str">
        <f t="shared" si="10"/>
        <v/>
      </c>
      <c r="L78" s="5" t="str">
        <f t="shared" si="11"/>
        <v/>
      </c>
    </row>
    <row r="79" spans="1:12" x14ac:dyDescent="0.15">
      <c r="A79" s="6" t="str">
        <f>IF(ISNUMBER('Race 1'!A79),'Race 1'!A79,"")</f>
        <v/>
      </c>
      <c r="B79" s="8" t="str">
        <f>IF(ISNUMBER('Race 1'!A79),'Race 1'!B79,"")</f>
        <v/>
      </c>
      <c r="C79" s="5" t="str">
        <f>IF(ISNUMBER('Race 1'!A79),'Race 1'!C79&amp;" "&amp;'Race 1'!D79,"")</f>
        <v/>
      </c>
      <c r="D79" s="5" t="str">
        <f>IF(ISNUMBER('Race 1'!A79),'Race 1'!G79,"")</f>
        <v/>
      </c>
      <c r="E79" s="5" t="str">
        <f>IF(ISNUMBER('Race 1'!A79),'Race 1'!I79,"")</f>
        <v/>
      </c>
      <c r="F79" s="5" t="str">
        <f>IF(ISNUMBER('Race 1'!A79),'Race 1'!H79,"")</f>
        <v/>
      </c>
      <c r="G79" s="11" t="str">
        <f>IF(ISNUMBER('Race 1'!A79),'Race 1'!O79,"")</f>
        <v/>
      </c>
      <c r="H79" s="14" t="str">
        <f>IF(A79="","",IF(E79="Men",VLOOKUP(F79,'Time trial standards'!A$4:B$83,2,FALSE),VLOOKUP(F79,'Time trial standards'!A$4:C$83,3,FALSE)))</f>
        <v/>
      </c>
      <c r="I79" s="11" t="str">
        <f t="shared" si="8"/>
        <v/>
      </c>
      <c r="J79" s="11" t="str">
        <f t="shared" si="9"/>
        <v/>
      </c>
      <c r="K79" s="15" t="str">
        <f t="shared" si="10"/>
        <v/>
      </c>
      <c r="L79" s="5" t="str">
        <f t="shared" si="11"/>
        <v/>
      </c>
    </row>
    <row r="80" spans="1:12" x14ac:dyDescent="0.15">
      <c r="A80" s="6" t="str">
        <f>IF(ISNUMBER('Race 1'!A80),'Race 1'!A80,"")</f>
        <v/>
      </c>
      <c r="B80" s="8" t="str">
        <f>IF(ISNUMBER('Race 1'!A80),'Race 1'!B80,"")</f>
        <v/>
      </c>
      <c r="C80" s="5" t="str">
        <f>IF(ISNUMBER('Race 1'!A80),'Race 1'!C80&amp;" "&amp;'Race 1'!D80,"")</f>
        <v/>
      </c>
      <c r="D80" s="5" t="str">
        <f>IF(ISNUMBER('Race 1'!A80),'Race 1'!G80,"")</f>
        <v/>
      </c>
      <c r="E80" s="5" t="str">
        <f>IF(ISNUMBER('Race 1'!A80),'Race 1'!I80,"")</f>
        <v/>
      </c>
      <c r="F80" s="5" t="str">
        <f>IF(ISNUMBER('Race 1'!A80),'Race 1'!H80,"")</f>
        <v/>
      </c>
      <c r="G80" s="11" t="str">
        <f>IF(ISNUMBER('Race 1'!A80),'Race 1'!O80,"")</f>
        <v/>
      </c>
      <c r="H80" s="14" t="str">
        <f>IF(A80="","",IF(E80="Men",VLOOKUP(F80,'Time trial standards'!A$4:B$83,2,FALSE),VLOOKUP(F80,'Time trial standards'!A$4:C$83,3,FALSE)))</f>
        <v/>
      </c>
      <c r="I80" s="11" t="str">
        <f t="shared" si="8"/>
        <v/>
      </c>
      <c r="J80" s="11" t="str">
        <f t="shared" si="9"/>
        <v/>
      </c>
      <c r="K80" s="15" t="str">
        <f t="shared" si="10"/>
        <v/>
      </c>
      <c r="L80" s="5" t="str">
        <f t="shared" si="11"/>
        <v/>
      </c>
    </row>
    <row r="81" spans="1:12" x14ac:dyDescent="0.15">
      <c r="A81" s="6" t="str">
        <f>IF(ISNUMBER('Race 1'!A81),'Race 1'!A81,"")</f>
        <v/>
      </c>
      <c r="B81" s="8" t="str">
        <f>IF(ISNUMBER('Race 1'!A81),'Race 1'!B81,"")</f>
        <v/>
      </c>
      <c r="C81" s="5" t="str">
        <f>IF(ISNUMBER('Race 1'!A81),'Race 1'!C81&amp;" "&amp;'Race 1'!D81,"")</f>
        <v/>
      </c>
      <c r="D81" s="5" t="str">
        <f>IF(ISNUMBER('Race 1'!A81),'Race 1'!G81,"")</f>
        <v/>
      </c>
      <c r="E81" s="5" t="str">
        <f>IF(ISNUMBER('Race 1'!A81),'Race 1'!I81,"")</f>
        <v/>
      </c>
      <c r="F81" s="5" t="str">
        <f>IF(ISNUMBER('Race 1'!A81),'Race 1'!H81,"")</f>
        <v/>
      </c>
      <c r="G81" s="11" t="str">
        <f>IF(ISNUMBER('Race 1'!A81),'Race 1'!O81,"")</f>
        <v/>
      </c>
      <c r="H81" s="14" t="str">
        <f>IF(A81="","",IF(E81="Men",VLOOKUP(F81,'Time trial standards'!A$4:B$83,2,FALSE),VLOOKUP(F81,'Time trial standards'!A$4:C$83,3,FALSE)))</f>
        <v/>
      </c>
      <c r="I81" s="11" t="str">
        <f t="shared" si="8"/>
        <v/>
      </c>
      <c r="J81" s="11" t="str">
        <f t="shared" si="9"/>
        <v/>
      </c>
      <c r="K81" s="15" t="str">
        <f t="shared" si="10"/>
        <v/>
      </c>
      <c r="L81" s="5" t="str">
        <f t="shared" si="11"/>
        <v/>
      </c>
    </row>
    <row r="82" spans="1:12" x14ac:dyDescent="0.15">
      <c r="A82" s="6" t="str">
        <f>IF(ISNUMBER('Race 1'!A82),'Race 1'!A82,"")</f>
        <v/>
      </c>
      <c r="B82" s="8" t="str">
        <f>IF(ISNUMBER('Race 1'!A82),'Race 1'!B82,"")</f>
        <v/>
      </c>
      <c r="C82" s="5" t="str">
        <f>IF(ISNUMBER('Race 1'!A82),'Race 1'!C82&amp;" "&amp;'Race 1'!D82,"")</f>
        <v/>
      </c>
      <c r="D82" s="5" t="str">
        <f>IF(ISNUMBER('Race 1'!A82),'Race 1'!G82,"")</f>
        <v/>
      </c>
      <c r="E82" s="5" t="str">
        <f>IF(ISNUMBER('Race 1'!A82),'Race 1'!I82,"")</f>
        <v/>
      </c>
      <c r="F82" s="5" t="str">
        <f>IF(ISNUMBER('Race 1'!A82),'Race 1'!H82,"")</f>
        <v/>
      </c>
      <c r="G82" s="11" t="str">
        <f>IF(ISNUMBER('Race 1'!A82),'Race 1'!O82,"")</f>
        <v/>
      </c>
      <c r="H82" s="14" t="str">
        <f>IF(A82="","",IF(E82="Men",VLOOKUP(F82,'Time trial standards'!A$4:B$83,2,FALSE),VLOOKUP(F82,'Time trial standards'!A$4:C$83,3,FALSE)))</f>
        <v/>
      </c>
      <c r="I82" s="11" t="str">
        <f t="shared" si="8"/>
        <v/>
      </c>
      <c r="J82" s="11" t="str">
        <f t="shared" si="9"/>
        <v/>
      </c>
      <c r="K82" s="15" t="str">
        <f t="shared" si="10"/>
        <v/>
      </c>
      <c r="L82" s="5" t="str">
        <f t="shared" si="11"/>
        <v/>
      </c>
    </row>
    <row r="83" spans="1:12" x14ac:dyDescent="0.15">
      <c r="A83" s="6" t="str">
        <f>IF(ISNUMBER('Race 1'!A83),'Race 1'!A83,"")</f>
        <v/>
      </c>
      <c r="B83" s="8" t="str">
        <f>IF(ISNUMBER('Race 1'!A83),'Race 1'!B83,"")</f>
        <v/>
      </c>
      <c r="C83" s="5" t="str">
        <f>IF(ISNUMBER('Race 1'!A83),'Race 1'!C83&amp;" "&amp;'Race 1'!D83,"")</f>
        <v/>
      </c>
      <c r="D83" s="5" t="str">
        <f>IF(ISNUMBER('Race 1'!A83),'Race 1'!G83,"")</f>
        <v/>
      </c>
      <c r="E83" s="5" t="str">
        <f>IF(ISNUMBER('Race 1'!A83),'Race 1'!I83,"")</f>
        <v/>
      </c>
      <c r="F83" s="5" t="str">
        <f>IF(ISNUMBER('Race 1'!A83),'Race 1'!H83,"")</f>
        <v/>
      </c>
      <c r="G83" s="11" t="str">
        <f>IF(ISNUMBER('Race 1'!A83),'Race 1'!O83,"")</f>
        <v/>
      </c>
      <c r="H83" s="14" t="str">
        <f>IF(A83="","",IF(E83="Men",VLOOKUP(F83,'Time trial standards'!A$4:B$83,2,FALSE),VLOOKUP(F83,'Time trial standards'!A$4:C$83,3,FALSE)))</f>
        <v/>
      </c>
      <c r="I83" s="11" t="str">
        <f t="shared" si="8"/>
        <v/>
      </c>
      <c r="J83" s="11" t="str">
        <f t="shared" si="9"/>
        <v/>
      </c>
      <c r="K83" s="15" t="str">
        <f t="shared" si="10"/>
        <v/>
      </c>
      <c r="L83" s="5" t="str">
        <f t="shared" si="11"/>
        <v/>
      </c>
    </row>
    <row r="84" spans="1:12" x14ac:dyDescent="0.15">
      <c r="A84" s="6" t="str">
        <f>IF(ISNUMBER('Race 1'!A84),'Race 1'!A84,"")</f>
        <v/>
      </c>
      <c r="B84" s="8" t="str">
        <f>IF(ISNUMBER('Race 1'!A84),'Race 1'!B84,"")</f>
        <v/>
      </c>
      <c r="C84" s="5" t="str">
        <f>IF(ISNUMBER('Race 1'!A84),'Race 1'!C84&amp;" "&amp;'Race 1'!D84,"")</f>
        <v/>
      </c>
      <c r="D84" s="5" t="str">
        <f>IF(ISNUMBER('Race 1'!A84),'Race 1'!G84,"")</f>
        <v/>
      </c>
      <c r="E84" s="5" t="str">
        <f>IF(ISNUMBER('Race 1'!A84),'Race 1'!I84,"")</f>
        <v/>
      </c>
      <c r="F84" s="5" t="str">
        <f>IF(ISNUMBER('Race 1'!A84),'Race 1'!H84,"")</f>
        <v/>
      </c>
      <c r="G84" s="11" t="str">
        <f>IF(ISNUMBER('Race 1'!A84),'Race 1'!O84,"")</f>
        <v/>
      </c>
      <c r="H84" s="14" t="str">
        <f>IF(A84="","",IF(E84="Men",VLOOKUP(F84,'Time trial standards'!A$4:B$83,2,FALSE),VLOOKUP(F84,'Time trial standards'!A$4:C$83,3,FALSE)))</f>
        <v/>
      </c>
      <c r="I84" s="11" t="str">
        <f t="shared" si="8"/>
        <v/>
      </c>
      <c r="J84" s="11" t="str">
        <f t="shared" si="9"/>
        <v/>
      </c>
      <c r="K84" s="15" t="str">
        <f t="shared" si="10"/>
        <v/>
      </c>
      <c r="L84" s="5" t="str">
        <f t="shared" si="11"/>
        <v/>
      </c>
    </row>
    <row r="85" spans="1:12" x14ac:dyDescent="0.15">
      <c r="A85" s="6" t="str">
        <f>IF(ISNUMBER('Race 1'!A85),'Race 1'!A85,"")</f>
        <v/>
      </c>
      <c r="B85" s="8" t="str">
        <f>IF(ISNUMBER('Race 1'!A85),'Race 1'!B85,"")</f>
        <v/>
      </c>
      <c r="C85" s="5" t="str">
        <f>IF(ISNUMBER('Race 1'!A85),'Race 1'!C85&amp;" "&amp;'Race 1'!D85,"")</f>
        <v/>
      </c>
      <c r="D85" s="5" t="str">
        <f>IF(ISNUMBER('Race 1'!A85),'Race 1'!G85,"")</f>
        <v/>
      </c>
      <c r="E85" s="5" t="str">
        <f>IF(ISNUMBER('Race 1'!A85),'Race 1'!I85,"")</f>
        <v/>
      </c>
      <c r="F85" s="5" t="str">
        <f>IF(ISNUMBER('Race 1'!A85),'Race 1'!H85,"")</f>
        <v/>
      </c>
      <c r="G85" s="11" t="str">
        <f>IF(ISNUMBER('Race 1'!A85),'Race 1'!O85,"")</f>
        <v/>
      </c>
      <c r="H85" s="14" t="str">
        <f>IF(A85="","",IF(E85="Men",VLOOKUP(F85,'Time trial standards'!A$4:B$83,2,FALSE),VLOOKUP(F85,'Time trial standards'!A$4:C$83,3,FALSE)))</f>
        <v/>
      </c>
      <c r="I85" s="11" t="str">
        <f t="shared" si="8"/>
        <v/>
      </c>
      <c r="J85" s="11" t="str">
        <f t="shared" si="9"/>
        <v/>
      </c>
      <c r="K85" s="15" t="str">
        <f t="shared" si="10"/>
        <v/>
      </c>
      <c r="L85" s="5" t="str">
        <f t="shared" si="11"/>
        <v/>
      </c>
    </row>
    <row r="86" spans="1:12" x14ac:dyDescent="0.15">
      <c r="A86" s="6" t="str">
        <f>IF(ISNUMBER('Race 1'!A86),'Race 1'!A86,"")</f>
        <v/>
      </c>
      <c r="B86" s="8" t="str">
        <f>IF(ISNUMBER('Race 1'!A86),'Race 1'!B86,"")</f>
        <v/>
      </c>
      <c r="C86" s="5" t="str">
        <f>IF(ISNUMBER('Race 1'!A86),'Race 1'!C86&amp;" "&amp;'Race 1'!D86,"")</f>
        <v/>
      </c>
      <c r="D86" s="5" t="str">
        <f>IF(ISNUMBER('Race 1'!A86),'Race 1'!G86,"")</f>
        <v/>
      </c>
      <c r="E86" s="5" t="str">
        <f>IF(ISNUMBER('Race 1'!A86),'Race 1'!I86,"")</f>
        <v/>
      </c>
      <c r="F86" s="5" t="str">
        <f>IF(ISNUMBER('Race 1'!A86),'Race 1'!H86,"")</f>
        <v/>
      </c>
      <c r="G86" s="11" t="str">
        <f>IF(ISNUMBER('Race 1'!A86),'Race 1'!O86,"")</f>
        <v/>
      </c>
      <c r="H86" s="14" t="str">
        <f>IF(A86="","",IF(E86="Men",VLOOKUP(F86,'Time trial standards'!A$4:B$83,2,FALSE),VLOOKUP(F86,'Time trial standards'!A$4:C$83,3,FALSE)))</f>
        <v/>
      </c>
      <c r="I86" s="11" t="str">
        <f t="shared" si="8"/>
        <v/>
      </c>
      <c r="J86" s="11" t="str">
        <f t="shared" si="9"/>
        <v/>
      </c>
      <c r="K86" s="15" t="str">
        <f t="shared" si="10"/>
        <v/>
      </c>
      <c r="L86" s="5" t="str">
        <f t="shared" si="11"/>
        <v/>
      </c>
    </row>
    <row r="87" spans="1:12" x14ac:dyDescent="0.15">
      <c r="A87" s="6" t="str">
        <f>IF(ISNUMBER('Race 1'!A87),'Race 1'!A87,"")</f>
        <v/>
      </c>
      <c r="B87" s="8" t="str">
        <f>IF(ISNUMBER('Race 1'!A87),'Race 1'!B87,"")</f>
        <v/>
      </c>
      <c r="C87" s="5" t="str">
        <f>IF(ISNUMBER('Race 1'!A87),'Race 1'!C87&amp;" "&amp;'Race 1'!D87,"")</f>
        <v/>
      </c>
      <c r="D87" s="5" t="str">
        <f>IF(ISNUMBER('Race 1'!A87),'Race 1'!G87,"")</f>
        <v/>
      </c>
      <c r="E87" s="5" t="str">
        <f>IF(ISNUMBER('Race 1'!A87),'Race 1'!I87,"")</f>
        <v/>
      </c>
      <c r="F87" s="5" t="str">
        <f>IF(ISNUMBER('Race 1'!A87),'Race 1'!H87,"")</f>
        <v/>
      </c>
      <c r="G87" s="11" t="str">
        <f>IF(ISNUMBER('Race 1'!A87),'Race 1'!O87,"")</f>
        <v/>
      </c>
      <c r="H87" s="14" t="str">
        <f>IF(A87="","",IF(E87="Men",VLOOKUP(F87,'Time trial standards'!A$4:B$83,2,FALSE),VLOOKUP(F87,'Time trial standards'!A$4:C$83,3,FALSE)))</f>
        <v/>
      </c>
      <c r="I87" s="11" t="str">
        <f t="shared" si="8"/>
        <v/>
      </c>
      <c r="J87" s="11" t="str">
        <f t="shared" si="9"/>
        <v/>
      </c>
      <c r="K87" s="15" t="str">
        <f t="shared" si="10"/>
        <v/>
      </c>
      <c r="L87" s="5" t="str">
        <f t="shared" si="11"/>
        <v/>
      </c>
    </row>
    <row r="88" spans="1:12" x14ac:dyDescent="0.15">
      <c r="A88" s="6" t="str">
        <f>IF(ISNUMBER('Race 1'!A88),'Race 1'!A88,"")</f>
        <v/>
      </c>
      <c r="B88" s="8" t="str">
        <f>IF(ISNUMBER('Race 1'!A88),'Race 1'!B88,"")</f>
        <v/>
      </c>
      <c r="C88" s="5" t="str">
        <f>IF(ISNUMBER('Race 1'!A88),'Race 1'!C88&amp;" "&amp;'Race 1'!D88,"")</f>
        <v/>
      </c>
      <c r="D88" s="5" t="str">
        <f>IF(ISNUMBER('Race 1'!A88),'Race 1'!G88,"")</f>
        <v/>
      </c>
      <c r="E88" s="5" t="str">
        <f>IF(ISNUMBER('Race 1'!A88),'Race 1'!I88,"")</f>
        <v/>
      </c>
      <c r="F88" s="5" t="str">
        <f>IF(ISNUMBER('Race 1'!A88),'Race 1'!H88,"")</f>
        <v/>
      </c>
      <c r="G88" s="11" t="str">
        <f>IF(ISNUMBER('Race 1'!A88),'Race 1'!O88,"")</f>
        <v/>
      </c>
      <c r="H88" s="14" t="str">
        <f>IF(A88="","",IF(E88="Men",VLOOKUP(F88,'Time trial standards'!A$4:B$83,2,FALSE),VLOOKUP(F88,'Time trial standards'!A$4:C$83,3,FALSE)))</f>
        <v/>
      </c>
      <c r="I88" s="11" t="str">
        <f t="shared" si="8"/>
        <v/>
      </c>
      <c r="J88" s="11" t="str">
        <f t="shared" si="9"/>
        <v/>
      </c>
      <c r="K88" s="15" t="str">
        <f t="shared" si="10"/>
        <v/>
      </c>
      <c r="L88" s="5" t="str">
        <f t="shared" si="11"/>
        <v/>
      </c>
    </row>
    <row r="89" spans="1:12" x14ac:dyDescent="0.15">
      <c r="A89" s="6" t="str">
        <f>IF(ISNUMBER('Race 1'!A89),'Race 1'!A89,"")</f>
        <v/>
      </c>
      <c r="B89" s="8" t="str">
        <f>IF(ISNUMBER('Race 1'!A89),'Race 1'!B89,"")</f>
        <v/>
      </c>
      <c r="C89" s="5" t="str">
        <f>IF(ISNUMBER('Race 1'!A89),'Race 1'!C89&amp;" "&amp;'Race 1'!D89,"")</f>
        <v/>
      </c>
      <c r="D89" s="5" t="str">
        <f>IF(ISNUMBER('Race 1'!A89),'Race 1'!G89,"")</f>
        <v/>
      </c>
      <c r="E89" s="5" t="str">
        <f>IF(ISNUMBER('Race 1'!A89),'Race 1'!I89,"")</f>
        <v/>
      </c>
      <c r="F89" s="5" t="str">
        <f>IF(ISNUMBER('Race 1'!A89),'Race 1'!H89,"")</f>
        <v/>
      </c>
      <c r="G89" s="11" t="str">
        <f>IF(ISNUMBER('Race 1'!A89),'Race 1'!O89,"")</f>
        <v/>
      </c>
      <c r="H89" s="14" t="str">
        <f>IF(A89="","",IF(E89="Men",VLOOKUP(F89,'Time trial standards'!A$4:B$83,2,FALSE),VLOOKUP(F89,'Time trial standards'!A$4:C$83,3,FALSE)))</f>
        <v/>
      </c>
      <c r="I89" s="11" t="str">
        <f t="shared" si="8"/>
        <v/>
      </c>
      <c r="J89" s="11" t="str">
        <f t="shared" si="9"/>
        <v/>
      </c>
      <c r="K89" s="15" t="str">
        <f t="shared" si="10"/>
        <v/>
      </c>
      <c r="L89" s="5" t="str">
        <f t="shared" si="11"/>
        <v/>
      </c>
    </row>
    <row r="90" spans="1:12" x14ac:dyDescent="0.15">
      <c r="A90" s="6" t="str">
        <f>IF(ISNUMBER('Race 1'!A90),'Race 1'!A90,"")</f>
        <v/>
      </c>
      <c r="B90" s="8" t="str">
        <f>IF(ISNUMBER('Race 1'!A90),'Race 1'!B90,"")</f>
        <v/>
      </c>
      <c r="C90" s="5" t="str">
        <f>IF(ISNUMBER('Race 1'!A90),'Race 1'!C90&amp;" "&amp;'Race 1'!D90,"")</f>
        <v/>
      </c>
      <c r="D90" s="5" t="str">
        <f>IF(ISNUMBER('Race 1'!A90),'Race 1'!G90,"")</f>
        <v/>
      </c>
      <c r="E90" s="5" t="str">
        <f>IF(ISNUMBER('Race 1'!A90),'Race 1'!I90,"")</f>
        <v/>
      </c>
      <c r="F90" s="5" t="str">
        <f>IF(ISNUMBER('Race 1'!A90),'Race 1'!H90,"")</f>
        <v/>
      </c>
      <c r="G90" s="11" t="str">
        <f>IF(ISNUMBER('Race 1'!A90),'Race 1'!O90,"")</f>
        <v/>
      </c>
      <c r="H90" s="14" t="str">
        <f>IF(A90="","",IF(E90="Men",VLOOKUP(F90,'Time trial standards'!A$4:B$83,2,FALSE),VLOOKUP(F90,'Time trial standards'!A$4:C$83,3,FALSE)))</f>
        <v/>
      </c>
      <c r="I90" s="11" t="str">
        <f t="shared" si="8"/>
        <v/>
      </c>
      <c r="J90" s="11" t="str">
        <f t="shared" si="9"/>
        <v/>
      </c>
      <c r="K90" s="15" t="str">
        <f t="shared" si="10"/>
        <v/>
      </c>
      <c r="L90" s="5" t="str">
        <f t="shared" si="11"/>
        <v/>
      </c>
    </row>
    <row r="91" spans="1:12" x14ac:dyDescent="0.15">
      <c r="A91" s="6" t="str">
        <f>IF(ISNUMBER('Race 1'!A91),'Race 1'!A91,"")</f>
        <v/>
      </c>
      <c r="B91" s="8" t="str">
        <f>IF(ISNUMBER('Race 1'!A91),'Race 1'!B91,"")</f>
        <v/>
      </c>
      <c r="C91" s="5" t="str">
        <f>IF(ISNUMBER('Race 1'!A91),'Race 1'!C91&amp;" "&amp;'Race 1'!D91,"")</f>
        <v/>
      </c>
      <c r="D91" s="5" t="str">
        <f>IF(ISNUMBER('Race 1'!A91),'Race 1'!G91,"")</f>
        <v/>
      </c>
      <c r="E91" s="5" t="str">
        <f>IF(ISNUMBER('Race 1'!A91),'Race 1'!I91,"")</f>
        <v/>
      </c>
      <c r="F91" s="5" t="str">
        <f>IF(ISNUMBER('Race 1'!A91),'Race 1'!H91,"")</f>
        <v/>
      </c>
      <c r="G91" s="11" t="str">
        <f>IF(ISNUMBER('Race 1'!A91),'Race 1'!O91,"")</f>
        <v/>
      </c>
      <c r="H91" s="14" t="str">
        <f>IF(A91="","",IF(E91="Men",VLOOKUP(F91,'Time trial standards'!A$4:B$83,2,FALSE),VLOOKUP(F91,'Time trial standards'!A$4:C$83,3,FALSE)))</f>
        <v/>
      </c>
      <c r="I91" s="11" t="str">
        <f t="shared" si="8"/>
        <v/>
      </c>
      <c r="J91" s="11" t="str">
        <f t="shared" si="9"/>
        <v/>
      </c>
      <c r="K91" s="15" t="str">
        <f t="shared" si="10"/>
        <v/>
      </c>
      <c r="L91" s="5" t="str">
        <f t="shared" si="11"/>
        <v/>
      </c>
    </row>
    <row r="92" spans="1:12" x14ac:dyDescent="0.15">
      <c r="A92" s="6" t="str">
        <f>IF(ISNUMBER('Race 1'!A92),'Race 1'!A92,"")</f>
        <v/>
      </c>
      <c r="B92" s="8" t="str">
        <f>IF(ISNUMBER('Race 1'!A92),'Race 1'!B92,"")</f>
        <v/>
      </c>
      <c r="C92" s="5" t="str">
        <f>IF(ISNUMBER('Race 1'!A92),'Race 1'!C92&amp;" "&amp;'Race 1'!D92,"")</f>
        <v/>
      </c>
      <c r="D92" s="5" t="str">
        <f>IF(ISNUMBER('Race 1'!A92),'Race 1'!G92,"")</f>
        <v/>
      </c>
      <c r="E92" s="5" t="str">
        <f>IF(ISNUMBER('Race 1'!A92),'Race 1'!I92,"")</f>
        <v/>
      </c>
      <c r="F92" s="5" t="str">
        <f>IF(ISNUMBER('Race 1'!A92),'Race 1'!H92,"")</f>
        <v/>
      </c>
      <c r="G92" s="11" t="str">
        <f>IF(ISNUMBER('Race 1'!A92),'Race 1'!O92,"")</f>
        <v/>
      </c>
      <c r="H92" s="14" t="str">
        <f>IF(A92="","",IF(E92="Men",VLOOKUP(F92,'Time trial standards'!A$4:B$83,2,FALSE),VLOOKUP(F92,'Time trial standards'!A$4:C$83,3,FALSE)))</f>
        <v/>
      </c>
      <c r="I92" s="11" t="str">
        <f t="shared" si="8"/>
        <v/>
      </c>
      <c r="J92" s="11" t="str">
        <f t="shared" si="9"/>
        <v/>
      </c>
      <c r="K92" s="15" t="str">
        <f t="shared" si="10"/>
        <v/>
      </c>
      <c r="L92" s="5" t="str">
        <f t="shared" si="11"/>
        <v/>
      </c>
    </row>
    <row r="93" spans="1:12" x14ac:dyDescent="0.15">
      <c r="A93" s="6" t="str">
        <f>IF(ISNUMBER('Race 1'!A93),'Race 1'!A93,"")</f>
        <v/>
      </c>
      <c r="B93" s="8" t="str">
        <f>IF(ISNUMBER('Race 1'!A93),'Race 1'!B93,"")</f>
        <v/>
      </c>
      <c r="C93" s="5" t="str">
        <f>IF(ISNUMBER('Race 1'!A93),'Race 1'!C93&amp;" "&amp;'Race 1'!D93,"")</f>
        <v/>
      </c>
      <c r="D93" s="5" t="str">
        <f>IF(ISNUMBER('Race 1'!A93),'Race 1'!G93,"")</f>
        <v/>
      </c>
      <c r="E93" s="5" t="str">
        <f>IF(ISNUMBER('Race 1'!A93),'Race 1'!I93,"")</f>
        <v/>
      </c>
      <c r="F93" s="5" t="str">
        <f>IF(ISNUMBER('Race 1'!A93),'Race 1'!H93,"")</f>
        <v/>
      </c>
      <c r="G93" s="11" t="str">
        <f>IF(ISNUMBER('Race 1'!A93),'Race 1'!O93,"")</f>
        <v/>
      </c>
      <c r="H93" s="14" t="str">
        <f>IF(A93="","",IF(E93="Men",VLOOKUP(F93,'Time trial standards'!A$4:B$83,2,FALSE),VLOOKUP(F93,'Time trial standards'!A$4:C$83,3,FALSE)))</f>
        <v/>
      </c>
      <c r="I93" s="11" t="str">
        <f t="shared" si="8"/>
        <v/>
      </c>
      <c r="J93" s="11" t="str">
        <f t="shared" si="9"/>
        <v/>
      </c>
      <c r="K93" s="15" t="str">
        <f t="shared" si="10"/>
        <v/>
      </c>
      <c r="L93" s="5" t="str">
        <f t="shared" si="11"/>
        <v/>
      </c>
    </row>
    <row r="94" spans="1:12" x14ac:dyDescent="0.15">
      <c r="A94" s="6" t="str">
        <f>IF(ISNUMBER('Race 1'!A94),'Race 1'!A94,"")</f>
        <v/>
      </c>
      <c r="B94" s="8" t="str">
        <f>IF(ISNUMBER('Race 1'!A94),'Race 1'!B94,"")</f>
        <v/>
      </c>
      <c r="C94" s="5" t="str">
        <f>IF(ISNUMBER('Race 1'!A94),'Race 1'!C94&amp;" "&amp;'Race 1'!D94,"")</f>
        <v/>
      </c>
      <c r="D94" s="5" t="str">
        <f>IF(ISNUMBER('Race 1'!A94),'Race 1'!G94,"")</f>
        <v/>
      </c>
      <c r="E94" s="5" t="str">
        <f>IF(ISNUMBER('Race 1'!A94),'Race 1'!I94,"")</f>
        <v/>
      </c>
      <c r="F94" s="5" t="str">
        <f>IF(ISNUMBER('Race 1'!A94),'Race 1'!H94,"")</f>
        <v/>
      </c>
      <c r="G94" s="11" t="str">
        <f>IF(ISNUMBER('Race 1'!A94),'Race 1'!O94,"")</f>
        <v/>
      </c>
      <c r="H94" s="14" t="str">
        <f>IF(A94="","",IF(E94="Men",VLOOKUP(F94,'Time trial standards'!A$4:B$83,2,FALSE),VLOOKUP(F94,'Time trial standards'!A$4:C$83,3,FALSE)))</f>
        <v/>
      </c>
      <c r="I94" s="11" t="str">
        <f t="shared" si="8"/>
        <v/>
      </c>
      <c r="J94" s="11" t="str">
        <f t="shared" si="9"/>
        <v/>
      </c>
      <c r="K94" s="15" t="str">
        <f t="shared" si="10"/>
        <v/>
      </c>
      <c r="L94" s="5" t="str">
        <f t="shared" si="11"/>
        <v/>
      </c>
    </row>
    <row r="95" spans="1:12" x14ac:dyDescent="0.15">
      <c r="A95" s="6" t="str">
        <f>IF(ISNUMBER('Race 1'!A95),'Race 1'!A95,"")</f>
        <v/>
      </c>
      <c r="B95" s="8" t="str">
        <f>IF(ISNUMBER('Race 1'!A95),'Race 1'!B95,"")</f>
        <v/>
      </c>
      <c r="C95" s="5" t="str">
        <f>IF(ISNUMBER('Race 1'!A95),'Race 1'!C95&amp;" "&amp;'Race 1'!D95,"")</f>
        <v/>
      </c>
      <c r="D95" s="5" t="str">
        <f>IF(ISNUMBER('Race 1'!A95),'Race 1'!G95,"")</f>
        <v/>
      </c>
      <c r="E95" s="5" t="str">
        <f>IF(ISNUMBER('Race 1'!A95),'Race 1'!I95,"")</f>
        <v/>
      </c>
      <c r="F95" s="5" t="str">
        <f>IF(ISNUMBER('Race 1'!A95),'Race 1'!H95,"")</f>
        <v/>
      </c>
      <c r="G95" s="11" t="str">
        <f>IF(ISNUMBER('Race 1'!A95),'Race 1'!O95,"")</f>
        <v/>
      </c>
      <c r="H95" s="14" t="str">
        <f>IF(A95="","",IF(E95="Men",VLOOKUP(F95,'Time trial standards'!A$4:B$83,2,FALSE),VLOOKUP(F95,'Time trial standards'!A$4:C$83,3,FALSE)))</f>
        <v/>
      </c>
      <c r="I95" s="11" t="str">
        <f t="shared" si="8"/>
        <v/>
      </c>
      <c r="J95" s="11" t="str">
        <f t="shared" si="9"/>
        <v/>
      </c>
      <c r="K95" s="15" t="str">
        <f t="shared" si="10"/>
        <v/>
      </c>
      <c r="L95" s="5" t="str">
        <f t="shared" si="11"/>
        <v/>
      </c>
    </row>
    <row r="96" spans="1:12" x14ac:dyDescent="0.15">
      <c r="A96" s="6" t="str">
        <f>IF(ISNUMBER('Race 1'!A96),'Race 1'!A96,"")</f>
        <v/>
      </c>
      <c r="B96" s="8" t="str">
        <f>IF(ISNUMBER('Race 1'!A96),'Race 1'!B96,"")</f>
        <v/>
      </c>
      <c r="C96" s="5" t="str">
        <f>IF(ISNUMBER('Race 1'!A96),'Race 1'!C96&amp;" "&amp;'Race 1'!D96,"")</f>
        <v/>
      </c>
      <c r="D96" s="5" t="str">
        <f>IF(ISNUMBER('Race 1'!A96),'Race 1'!G96,"")</f>
        <v/>
      </c>
      <c r="E96" s="5" t="str">
        <f>IF(ISNUMBER('Race 1'!A96),'Race 1'!I96,"")</f>
        <v/>
      </c>
      <c r="F96" s="5" t="str">
        <f>IF(ISNUMBER('Race 1'!A96),'Race 1'!H96,"")</f>
        <v/>
      </c>
      <c r="G96" s="11" t="str">
        <f>IF(ISNUMBER('Race 1'!A96),'Race 1'!O96,"")</f>
        <v/>
      </c>
      <c r="H96" s="14" t="str">
        <f>IF(A96="","",IF(E96="Men",VLOOKUP(F96,'Time trial standards'!A$4:B$83,2,FALSE),VLOOKUP(F96,'Time trial standards'!A$4:C$83,3,FALSE)))</f>
        <v/>
      </c>
      <c r="I96" s="11" t="str">
        <f t="shared" si="8"/>
        <v/>
      </c>
      <c r="J96" s="11" t="str">
        <f t="shared" si="9"/>
        <v/>
      </c>
      <c r="K96" s="15" t="str">
        <f t="shared" si="10"/>
        <v/>
      </c>
      <c r="L96" s="5" t="str">
        <f t="shared" si="11"/>
        <v/>
      </c>
    </row>
    <row r="97" spans="1:12" x14ac:dyDescent="0.15">
      <c r="A97" s="6" t="str">
        <f>IF(ISNUMBER('Race 1'!A97),'Race 1'!A97,"")</f>
        <v/>
      </c>
      <c r="B97" s="8" t="str">
        <f>IF(ISNUMBER('Race 1'!A97),'Race 1'!B97,"")</f>
        <v/>
      </c>
      <c r="C97" s="5" t="str">
        <f>IF(ISNUMBER('Race 1'!A97),'Race 1'!C97&amp;" "&amp;'Race 1'!D97,"")</f>
        <v/>
      </c>
      <c r="D97" s="5" t="str">
        <f>IF(ISNUMBER('Race 1'!A97),'Race 1'!G97,"")</f>
        <v/>
      </c>
      <c r="E97" s="5" t="str">
        <f>IF(ISNUMBER('Race 1'!A97),'Race 1'!I97,"")</f>
        <v/>
      </c>
      <c r="F97" s="5" t="str">
        <f>IF(ISNUMBER('Race 1'!A97),'Race 1'!H97,"")</f>
        <v/>
      </c>
      <c r="G97" s="11" t="str">
        <f>IF(ISNUMBER('Race 1'!A97),'Race 1'!O97,"")</f>
        <v/>
      </c>
      <c r="H97" s="14" t="str">
        <f>IF(A97="","",IF(E97="Men",VLOOKUP(F97,'Time trial standards'!A$4:B$83,2,FALSE),VLOOKUP(F97,'Time trial standards'!A$4:C$83,3,FALSE)))</f>
        <v/>
      </c>
      <c r="I97" s="11" t="str">
        <f t="shared" si="8"/>
        <v/>
      </c>
      <c r="J97" s="11" t="str">
        <f t="shared" si="9"/>
        <v/>
      </c>
      <c r="K97" s="15" t="str">
        <f t="shared" si="10"/>
        <v/>
      </c>
      <c r="L97" s="5" t="str">
        <f t="shared" si="11"/>
        <v/>
      </c>
    </row>
    <row r="98" spans="1:12" x14ac:dyDescent="0.15">
      <c r="A98" s="6" t="str">
        <f>IF(ISNUMBER('Race 1'!A98),'Race 1'!A98,"")</f>
        <v/>
      </c>
      <c r="B98" s="8" t="str">
        <f>IF(ISNUMBER('Race 1'!A98),'Race 1'!B98,"")</f>
        <v/>
      </c>
      <c r="C98" s="5" t="str">
        <f>IF(ISNUMBER('Race 1'!A98),'Race 1'!C98&amp;" "&amp;'Race 1'!D98,"")</f>
        <v/>
      </c>
      <c r="D98" s="5" t="str">
        <f>IF(ISNUMBER('Race 1'!A98),'Race 1'!G98,"")</f>
        <v/>
      </c>
      <c r="E98" s="5" t="str">
        <f>IF(ISNUMBER('Race 1'!A98),'Race 1'!I98,"")</f>
        <v/>
      </c>
      <c r="F98" s="5" t="str">
        <f>IF(ISNUMBER('Race 1'!A98),'Race 1'!H98,"")</f>
        <v/>
      </c>
      <c r="G98" s="11" t="str">
        <f>IF(ISNUMBER('Race 1'!A98),'Race 1'!O98,"")</f>
        <v/>
      </c>
      <c r="H98" s="14" t="str">
        <f>IF(A98="","",IF(E98="Men",VLOOKUP(F98,'Time trial standards'!A$4:B$83,2,FALSE),VLOOKUP(F98,'Time trial standards'!A$4:C$83,3,FALSE)))</f>
        <v/>
      </c>
      <c r="I98" s="11" t="str">
        <f t="shared" ref="I98:I129" si="12">IF(G98="","",IF(G98-H98&gt;0,G98-H98,""))</f>
        <v/>
      </c>
      <c r="J98" s="11" t="str">
        <f t="shared" ref="J98:J129" si="13">IF(G98="","",IF(G98-H98&gt;0,"",H98-G98))</f>
        <v/>
      </c>
      <c r="K98" s="15" t="str">
        <f t="shared" ref="K98:K129" si="14">IF(OR(G98="",G98=Y$1),"",IF(I98="",-J98/G98*100,I98/G98*100))</f>
        <v/>
      </c>
      <c r="L98" s="5" t="str">
        <f t="shared" ref="L98:L129" si="15">IF(K98="","",RANK(K98,K$2:K$100,1))</f>
        <v/>
      </c>
    </row>
    <row r="99" spans="1:12" x14ac:dyDescent="0.15">
      <c r="A99" s="6" t="str">
        <f>IF(ISNUMBER('Race 1'!A99),'Race 1'!A99,"")</f>
        <v/>
      </c>
      <c r="B99" s="8" t="str">
        <f>IF(ISNUMBER('Race 1'!A99),'Race 1'!B99,"")</f>
        <v/>
      </c>
      <c r="C99" s="5" t="str">
        <f>IF(ISNUMBER('Race 1'!A99),'Race 1'!C99&amp;" "&amp;'Race 1'!D99,"")</f>
        <v/>
      </c>
      <c r="D99" s="5" t="str">
        <f>IF(ISNUMBER('Race 1'!A99),'Race 1'!G99,"")</f>
        <v/>
      </c>
      <c r="E99" s="5" t="str">
        <f>IF(ISNUMBER('Race 1'!A99),'Race 1'!I99,"")</f>
        <v/>
      </c>
      <c r="F99" s="5" t="str">
        <f>IF(ISNUMBER('Race 1'!A99),'Race 1'!H99,"")</f>
        <v/>
      </c>
      <c r="G99" s="11" t="str">
        <f>IF(ISNUMBER('Race 1'!A99),'Race 1'!O99,"")</f>
        <v/>
      </c>
      <c r="H99" s="14" t="str">
        <f>IF(A99="","",IF(E99="Men",VLOOKUP(F99,'Time trial standards'!A$4:B$83,2,FALSE),VLOOKUP(F99,'Time trial standards'!A$4:C$83,3,FALSE)))</f>
        <v/>
      </c>
      <c r="I99" s="11" t="str">
        <f t="shared" si="12"/>
        <v/>
      </c>
      <c r="J99" s="11" t="str">
        <f t="shared" si="13"/>
        <v/>
      </c>
      <c r="K99" s="15" t="str">
        <f t="shared" si="14"/>
        <v/>
      </c>
      <c r="L99" s="5" t="str">
        <f t="shared" si="15"/>
        <v/>
      </c>
    </row>
    <row r="100" spans="1:12" x14ac:dyDescent="0.15">
      <c r="A100" s="6" t="str">
        <f>IF(ISNUMBER('Race 1'!A100),'Race 1'!A100,"")</f>
        <v/>
      </c>
      <c r="B100" s="8" t="str">
        <f>IF(ISNUMBER('Race 1'!A100),'Race 1'!B100,"")</f>
        <v/>
      </c>
      <c r="C100" s="5" t="str">
        <f>IF(ISNUMBER('Race 1'!A100),'Race 1'!C100&amp;" "&amp;'Race 1'!D100,"")</f>
        <v/>
      </c>
      <c r="D100" s="5" t="str">
        <f>IF(ISNUMBER('Race 1'!A100),'Race 1'!G100,"")</f>
        <v/>
      </c>
      <c r="E100" s="5" t="str">
        <f>IF(ISNUMBER('Race 1'!A100),'Race 1'!I100,"")</f>
        <v/>
      </c>
      <c r="F100" s="5" t="str">
        <f>IF(ISNUMBER('Race 1'!A100),'Race 1'!H100,"")</f>
        <v/>
      </c>
      <c r="G100" s="11" t="str">
        <f>IF(ISNUMBER('Race 1'!A100),'Race 1'!O100,"")</f>
        <v/>
      </c>
      <c r="H100" s="14" t="str">
        <f>IF(A100="","",IF(E100="Men",VLOOKUP(F100,'Time trial standards'!A$4:B$83,2,FALSE),VLOOKUP(F100,'Time trial standards'!A$4:C$83,3,FALSE)))</f>
        <v/>
      </c>
      <c r="I100" s="11" t="str">
        <f t="shared" si="12"/>
        <v/>
      </c>
      <c r="J100" s="11" t="str">
        <f t="shared" si="13"/>
        <v/>
      </c>
      <c r="K100" s="15" t="str">
        <f t="shared" si="14"/>
        <v/>
      </c>
      <c r="L100" s="5" t="str">
        <f t="shared" si="15"/>
        <v/>
      </c>
    </row>
    <row r="101" spans="1:12" x14ac:dyDescent="0.15">
      <c r="A101" s="6" t="str">
        <f>IF(ISNUMBER('Race 1'!A101),'Race 1'!A101,"")</f>
        <v/>
      </c>
      <c r="B101" s="8" t="str">
        <f>IF(ISNUMBER('Race 1'!A101),'Race 1'!B101,"")</f>
        <v/>
      </c>
      <c r="C101" s="5" t="str">
        <f>IF(ISNUMBER('Race 1'!A101),'Race 1'!C101&amp;" "&amp;'Race 1'!D101,"")</f>
        <v/>
      </c>
      <c r="D101" s="5" t="str">
        <f>IF(ISNUMBER('Race 1'!A101),'Race 1'!G101,"")</f>
        <v/>
      </c>
      <c r="E101" s="5" t="str">
        <f>IF(ISNUMBER('Race 1'!A101),'Race 1'!I101,"")</f>
        <v/>
      </c>
      <c r="F101" s="5" t="str">
        <f>IF(ISNUMBER('Race 1'!A101),'Race 1'!H101,"")</f>
        <v/>
      </c>
      <c r="G101" s="11" t="str">
        <f>IF(ISNUMBER('Race 1'!A101),'Race 1'!O101,"")</f>
        <v/>
      </c>
      <c r="H101" s="14" t="str">
        <f>IF(A101="","",IF(E101="Men",VLOOKUP(F101,'Time trial standards'!A$4:B$83,2,FALSE),VLOOKUP(F101,'Time trial standards'!A$4:C$83,3,FALSE)))</f>
        <v/>
      </c>
      <c r="I101" s="11" t="str">
        <f t="shared" si="12"/>
        <v/>
      </c>
      <c r="J101" s="11" t="str">
        <f t="shared" si="13"/>
        <v/>
      </c>
      <c r="K101" s="15" t="str">
        <f t="shared" si="14"/>
        <v/>
      </c>
      <c r="L101" s="5" t="str">
        <f t="shared" si="15"/>
        <v/>
      </c>
    </row>
    <row r="102" spans="1:12" x14ac:dyDescent="0.15">
      <c r="A102" s="6" t="str">
        <f>IF(ISNUMBER('Race 1'!A102),'Race 1'!A102,"")</f>
        <v/>
      </c>
      <c r="B102" s="8" t="str">
        <f>IF(ISNUMBER('Race 1'!A102),'Race 1'!B102,"")</f>
        <v/>
      </c>
      <c r="C102" s="5" t="str">
        <f>IF(ISNUMBER('Race 1'!A102),'Race 1'!C102&amp;" "&amp;'Race 1'!D102,"")</f>
        <v/>
      </c>
      <c r="D102" s="5" t="str">
        <f>IF(ISNUMBER('Race 1'!A102),'Race 1'!G102,"")</f>
        <v/>
      </c>
      <c r="E102" s="5" t="str">
        <f>IF(ISNUMBER('Race 1'!A102),'Race 1'!I102,"")</f>
        <v/>
      </c>
      <c r="F102" s="5" t="str">
        <f>IF(ISNUMBER('Race 1'!A102),'Race 1'!H102,"")</f>
        <v/>
      </c>
      <c r="G102" s="11" t="str">
        <f>IF(ISNUMBER('Race 1'!A102),'Race 1'!O102,"")</f>
        <v/>
      </c>
      <c r="H102" s="14" t="str">
        <f>IF(A102="","",IF(E102="Men",VLOOKUP(F102,'Time trial standards'!A$4:B$83,2,FALSE),VLOOKUP(F102,'Time trial standards'!A$4:C$83,3,FALSE)))</f>
        <v/>
      </c>
      <c r="I102" s="11" t="str">
        <f t="shared" si="12"/>
        <v/>
      </c>
      <c r="J102" s="11" t="str">
        <f t="shared" si="13"/>
        <v/>
      </c>
      <c r="K102" s="15" t="str">
        <f t="shared" si="14"/>
        <v/>
      </c>
      <c r="L102" s="5" t="str">
        <f t="shared" si="15"/>
        <v/>
      </c>
    </row>
    <row r="103" spans="1:12" x14ac:dyDescent="0.15">
      <c r="A103" s="6" t="str">
        <f>IF(ISNUMBER('Race 1'!A103),'Race 1'!A103,"")</f>
        <v/>
      </c>
      <c r="B103" s="8" t="str">
        <f>IF(ISNUMBER('Race 1'!A103),'Race 1'!B103,"")</f>
        <v/>
      </c>
      <c r="C103" s="5" t="str">
        <f>IF(ISNUMBER('Race 1'!A103),'Race 1'!C103&amp;" "&amp;'Race 1'!D103,"")</f>
        <v/>
      </c>
      <c r="D103" s="5" t="str">
        <f>IF(ISNUMBER('Race 1'!A103),'Race 1'!G103,"")</f>
        <v/>
      </c>
      <c r="E103" s="5" t="str">
        <f>IF(ISNUMBER('Race 1'!A103),'Race 1'!I103,"")</f>
        <v/>
      </c>
      <c r="F103" s="5" t="str">
        <f>IF(ISNUMBER('Race 1'!A103),'Race 1'!H103,"")</f>
        <v/>
      </c>
      <c r="G103" s="11" t="str">
        <f>IF(ISNUMBER('Race 1'!A103),'Race 1'!O103,"")</f>
        <v/>
      </c>
      <c r="H103" s="14" t="str">
        <f>IF(A103="","",IF(E103="Men",VLOOKUP(F103,'Time trial standards'!A$4:B$83,2,FALSE),VLOOKUP(F103,'Time trial standards'!A$4:C$83,3,FALSE)))</f>
        <v/>
      </c>
      <c r="I103" s="11" t="str">
        <f t="shared" si="12"/>
        <v/>
      </c>
      <c r="J103" s="11" t="str">
        <f t="shared" si="13"/>
        <v/>
      </c>
      <c r="K103" s="15" t="str">
        <f t="shared" si="14"/>
        <v/>
      </c>
      <c r="L103" s="5" t="str">
        <f t="shared" si="15"/>
        <v/>
      </c>
    </row>
    <row r="104" spans="1:12" x14ac:dyDescent="0.15">
      <c r="A104" s="6" t="str">
        <f>IF(ISNUMBER('Race 1'!A104),'Race 1'!A104,"")</f>
        <v/>
      </c>
      <c r="B104" s="8" t="str">
        <f>IF(ISNUMBER('Race 1'!A104),'Race 1'!B104,"")</f>
        <v/>
      </c>
      <c r="C104" s="5" t="str">
        <f>IF(ISNUMBER('Race 1'!A104),'Race 1'!C104&amp;" "&amp;'Race 1'!D104,"")</f>
        <v/>
      </c>
      <c r="D104" s="5" t="str">
        <f>IF(ISNUMBER('Race 1'!A104),'Race 1'!G104,"")</f>
        <v/>
      </c>
      <c r="E104" s="5" t="str">
        <f>IF(ISNUMBER('Race 1'!A104),'Race 1'!I104,"")</f>
        <v/>
      </c>
      <c r="F104" s="5" t="str">
        <f>IF(ISNUMBER('Race 1'!A104),'Race 1'!H104,"")</f>
        <v/>
      </c>
      <c r="G104" s="11" t="str">
        <f>IF(ISNUMBER('Race 1'!A104),'Race 1'!O104,"")</f>
        <v/>
      </c>
      <c r="H104" s="14" t="str">
        <f>IF(A104="","",IF(E104="Men",VLOOKUP(F104,'Time trial standards'!A$4:B$83,2,FALSE),VLOOKUP(F104,'Time trial standards'!A$4:C$83,3,FALSE)))</f>
        <v/>
      </c>
      <c r="I104" s="11" t="str">
        <f t="shared" si="12"/>
        <v/>
      </c>
      <c r="J104" s="11" t="str">
        <f t="shared" si="13"/>
        <v/>
      </c>
      <c r="K104" s="15" t="str">
        <f t="shared" si="14"/>
        <v/>
      </c>
      <c r="L104" s="5" t="str">
        <f t="shared" si="15"/>
        <v/>
      </c>
    </row>
    <row r="105" spans="1:12" x14ac:dyDescent="0.15">
      <c r="A105" s="6" t="str">
        <f>IF(ISNUMBER('Race 1'!A105),'Race 1'!A105,"")</f>
        <v/>
      </c>
      <c r="B105" s="8" t="str">
        <f>IF(ISNUMBER('Race 1'!A105),'Race 1'!B105,"")</f>
        <v/>
      </c>
      <c r="C105" s="5" t="str">
        <f>IF(ISNUMBER('Race 1'!A105),'Race 1'!C105&amp;" "&amp;'Race 1'!D105,"")</f>
        <v/>
      </c>
      <c r="D105" s="5" t="str">
        <f>IF(ISNUMBER('Race 1'!A105),'Race 1'!G105,"")</f>
        <v/>
      </c>
      <c r="E105" s="5" t="str">
        <f>IF(ISNUMBER('Race 1'!A105),'Race 1'!I105,"")</f>
        <v/>
      </c>
      <c r="F105" s="5" t="str">
        <f>IF(ISNUMBER('Race 1'!A105),'Race 1'!H105,"")</f>
        <v/>
      </c>
      <c r="G105" s="11" t="str">
        <f>IF(ISNUMBER('Race 1'!A105),'Race 1'!O105,"")</f>
        <v/>
      </c>
      <c r="H105" s="14" t="str">
        <f>IF(A105="","",IF(E105="Men",VLOOKUP(F105,'Time trial standards'!A$4:B$83,2,FALSE),VLOOKUP(F105,'Time trial standards'!A$4:C$83,3,FALSE)))</f>
        <v/>
      </c>
      <c r="I105" s="11" t="str">
        <f t="shared" si="12"/>
        <v/>
      </c>
      <c r="J105" s="11" t="str">
        <f t="shared" si="13"/>
        <v/>
      </c>
      <c r="K105" s="15" t="str">
        <f t="shared" si="14"/>
        <v/>
      </c>
      <c r="L105" s="5" t="str">
        <f t="shared" si="15"/>
        <v/>
      </c>
    </row>
    <row r="106" spans="1:12" x14ac:dyDescent="0.15">
      <c r="A106" s="6" t="str">
        <f>IF(ISNUMBER('Race 1'!A106),'Race 1'!A106,"")</f>
        <v/>
      </c>
      <c r="B106" s="8" t="str">
        <f>IF(ISNUMBER('Race 1'!A106),'Race 1'!B106,"")</f>
        <v/>
      </c>
      <c r="C106" s="5" t="str">
        <f>IF(ISNUMBER('Race 1'!A106),'Race 1'!C106&amp;" "&amp;'Race 1'!D106,"")</f>
        <v/>
      </c>
      <c r="D106" s="5" t="str">
        <f>IF(ISNUMBER('Race 1'!A106),'Race 1'!G106,"")</f>
        <v/>
      </c>
      <c r="E106" s="5" t="str">
        <f>IF(ISNUMBER('Race 1'!A106),'Race 1'!I106,"")</f>
        <v/>
      </c>
      <c r="F106" s="5" t="str">
        <f>IF(ISNUMBER('Race 1'!A106),'Race 1'!H106,"")</f>
        <v/>
      </c>
      <c r="G106" s="11" t="str">
        <f>IF(ISNUMBER('Race 1'!A106),'Race 1'!O106,"")</f>
        <v/>
      </c>
      <c r="H106" s="14" t="str">
        <f>IF(A106="","",IF(E106="Men",VLOOKUP(F106,'Time trial standards'!A$4:B$83,2,FALSE),VLOOKUP(F106,'Time trial standards'!A$4:C$83,3,FALSE)))</f>
        <v/>
      </c>
      <c r="I106" s="11" t="str">
        <f t="shared" si="12"/>
        <v/>
      </c>
      <c r="J106" s="11" t="str">
        <f t="shared" si="13"/>
        <v/>
      </c>
      <c r="K106" s="15" t="str">
        <f t="shared" si="14"/>
        <v/>
      </c>
      <c r="L106" s="5" t="str">
        <f t="shared" si="15"/>
        <v/>
      </c>
    </row>
    <row r="107" spans="1:12" x14ac:dyDescent="0.15">
      <c r="A107" s="6" t="str">
        <f>IF(ISNUMBER('Race 1'!A107),'Race 1'!A107,"")</f>
        <v/>
      </c>
      <c r="B107" s="8" t="str">
        <f>IF(ISNUMBER('Race 1'!A107),'Race 1'!B107,"")</f>
        <v/>
      </c>
      <c r="C107" s="5" t="str">
        <f>IF(ISNUMBER('Race 1'!A107),'Race 1'!C107&amp;" "&amp;'Race 1'!D107,"")</f>
        <v/>
      </c>
      <c r="D107" s="5" t="str">
        <f>IF(ISNUMBER('Race 1'!A107),'Race 1'!G107,"")</f>
        <v/>
      </c>
      <c r="E107" s="5" t="str">
        <f>IF(ISNUMBER('Race 1'!A107),'Race 1'!I107,"")</f>
        <v/>
      </c>
      <c r="F107" s="5" t="str">
        <f>IF(ISNUMBER('Race 1'!A107),'Race 1'!H107,"")</f>
        <v/>
      </c>
      <c r="G107" s="11" t="str">
        <f>IF(ISNUMBER('Race 1'!A107),'Race 1'!O107,"")</f>
        <v/>
      </c>
      <c r="H107" s="14" t="str">
        <f>IF(A107="","",IF(E107="Men",VLOOKUP(F107,'Time trial standards'!A$4:B$83,2,FALSE),VLOOKUP(F107,'Time trial standards'!A$4:C$83,3,FALSE)))</f>
        <v/>
      </c>
      <c r="I107" s="11" t="str">
        <f t="shared" si="12"/>
        <v/>
      </c>
      <c r="J107" s="11" t="str">
        <f t="shared" si="13"/>
        <v/>
      </c>
      <c r="K107" s="15" t="str">
        <f t="shared" si="14"/>
        <v/>
      </c>
      <c r="L107" s="5" t="str">
        <f t="shared" si="15"/>
        <v/>
      </c>
    </row>
    <row r="108" spans="1:12" x14ac:dyDescent="0.15">
      <c r="A108" s="6" t="str">
        <f>IF(ISNUMBER('Race 1'!A108),'Race 1'!A108,"")</f>
        <v/>
      </c>
      <c r="B108" s="8" t="str">
        <f>IF(ISNUMBER('Race 1'!A108),'Race 1'!B108,"")</f>
        <v/>
      </c>
      <c r="C108" s="5" t="str">
        <f>IF(ISNUMBER('Race 1'!A108),'Race 1'!C108&amp;" "&amp;'Race 1'!D108,"")</f>
        <v/>
      </c>
      <c r="D108" s="5" t="str">
        <f>IF(ISNUMBER('Race 1'!A108),'Race 1'!G108,"")</f>
        <v/>
      </c>
      <c r="E108" s="5" t="str">
        <f>IF(ISNUMBER('Race 1'!A108),'Race 1'!I108,"")</f>
        <v/>
      </c>
      <c r="F108" s="5" t="str">
        <f>IF(ISNUMBER('Race 1'!A108),'Race 1'!H108,"")</f>
        <v/>
      </c>
      <c r="G108" s="11" t="str">
        <f>IF(ISNUMBER('Race 1'!A108),'Race 1'!O108,"")</f>
        <v/>
      </c>
      <c r="H108" s="14" t="str">
        <f>IF(A108="","",IF(E108="Men",VLOOKUP(F108,'Time trial standards'!A$4:B$83,2,FALSE),VLOOKUP(F108,'Time trial standards'!A$4:C$83,3,FALSE)))</f>
        <v/>
      </c>
      <c r="I108" s="11" t="str">
        <f t="shared" si="12"/>
        <v/>
      </c>
      <c r="J108" s="11" t="str">
        <f t="shared" si="13"/>
        <v/>
      </c>
      <c r="K108" s="15" t="str">
        <f t="shared" si="14"/>
        <v/>
      </c>
      <c r="L108" s="5" t="str">
        <f t="shared" si="15"/>
        <v/>
      </c>
    </row>
    <row r="109" spans="1:12" x14ac:dyDescent="0.15">
      <c r="A109" s="6" t="str">
        <f>IF(ISNUMBER('Race 1'!A109),'Race 1'!A109,"")</f>
        <v/>
      </c>
      <c r="B109" s="8" t="str">
        <f>IF(ISNUMBER('Race 1'!A109),'Race 1'!B109,"")</f>
        <v/>
      </c>
      <c r="C109" s="5" t="str">
        <f>IF(ISNUMBER('Race 1'!A109),'Race 1'!C109&amp;" "&amp;'Race 1'!D109,"")</f>
        <v/>
      </c>
      <c r="D109" s="5" t="str">
        <f>IF(ISNUMBER('Race 1'!A109),'Race 1'!G109,"")</f>
        <v/>
      </c>
      <c r="E109" s="5" t="str">
        <f>IF(ISNUMBER('Race 1'!A109),'Race 1'!I109,"")</f>
        <v/>
      </c>
      <c r="F109" s="5" t="str">
        <f>IF(ISNUMBER('Race 1'!A109),'Race 1'!H109,"")</f>
        <v/>
      </c>
      <c r="G109" s="11" t="str">
        <f>IF(ISNUMBER('Race 1'!A109),'Race 1'!O109,"")</f>
        <v/>
      </c>
      <c r="H109" s="14" t="str">
        <f>IF(A109="","",IF(E109="Men",VLOOKUP(F109,'Time trial standards'!A$4:B$83,2,FALSE),VLOOKUP(F109,'Time trial standards'!A$4:C$83,3,FALSE)))</f>
        <v/>
      </c>
      <c r="I109" s="11" t="str">
        <f t="shared" si="12"/>
        <v/>
      </c>
      <c r="J109" s="11" t="str">
        <f t="shared" si="13"/>
        <v/>
      </c>
      <c r="K109" s="15" t="str">
        <f t="shared" si="14"/>
        <v/>
      </c>
      <c r="L109" s="5" t="str">
        <f t="shared" si="15"/>
        <v/>
      </c>
    </row>
    <row r="110" spans="1:12" x14ac:dyDescent="0.15">
      <c r="A110" s="6" t="str">
        <f>IF(ISNUMBER('Race 1'!A110),'Race 1'!A110,"")</f>
        <v/>
      </c>
      <c r="B110" s="8" t="str">
        <f>IF(ISNUMBER('Race 1'!A110),'Race 1'!B110,"")</f>
        <v/>
      </c>
      <c r="C110" s="5" t="str">
        <f>IF(ISNUMBER('Race 1'!A110),'Race 1'!C110&amp;" "&amp;'Race 1'!D110,"")</f>
        <v/>
      </c>
      <c r="D110" s="5" t="str">
        <f>IF(ISNUMBER('Race 1'!A110),'Race 1'!G110,"")</f>
        <v/>
      </c>
      <c r="E110" s="5" t="str">
        <f>IF(ISNUMBER('Race 1'!A110),'Race 1'!I110,"")</f>
        <v/>
      </c>
      <c r="F110" s="5" t="str">
        <f>IF(ISNUMBER('Race 1'!A110),'Race 1'!H110,"")</f>
        <v/>
      </c>
      <c r="G110" s="11" t="str">
        <f>IF(ISNUMBER('Race 1'!A110),'Race 1'!O110,"")</f>
        <v/>
      </c>
      <c r="H110" s="14" t="str">
        <f>IF(A110="","",IF(E110="Men",VLOOKUP(F110,'Time trial standards'!A$4:B$83,2,FALSE),VLOOKUP(F110,'Time trial standards'!A$4:C$83,3,FALSE)))</f>
        <v/>
      </c>
      <c r="I110" s="11" t="str">
        <f t="shared" si="12"/>
        <v/>
      </c>
      <c r="J110" s="11" t="str">
        <f t="shared" si="13"/>
        <v/>
      </c>
      <c r="K110" s="15" t="str">
        <f t="shared" si="14"/>
        <v/>
      </c>
      <c r="L110" s="5" t="str">
        <f t="shared" si="15"/>
        <v/>
      </c>
    </row>
    <row r="111" spans="1:12" x14ac:dyDescent="0.15">
      <c r="A111" s="6" t="str">
        <f>IF(ISNUMBER('Race 1'!A111),'Race 1'!A111,"")</f>
        <v/>
      </c>
      <c r="B111" s="8" t="str">
        <f>IF(ISNUMBER('Race 1'!A111),'Race 1'!B111,"")</f>
        <v/>
      </c>
      <c r="C111" s="5" t="str">
        <f>IF(ISNUMBER('Race 1'!A111),'Race 1'!C111&amp;" "&amp;'Race 1'!D111,"")</f>
        <v/>
      </c>
      <c r="D111" s="5" t="str">
        <f>IF(ISNUMBER('Race 1'!A111),'Race 1'!G111,"")</f>
        <v/>
      </c>
      <c r="E111" s="5" t="str">
        <f>IF(ISNUMBER('Race 1'!A111),'Race 1'!I111,"")</f>
        <v/>
      </c>
      <c r="F111" s="5" t="str">
        <f>IF(ISNUMBER('Race 1'!A111),'Race 1'!H111,"")</f>
        <v/>
      </c>
      <c r="G111" s="11" t="str">
        <f>IF(ISNUMBER('Race 1'!A111),'Race 1'!O111,"")</f>
        <v/>
      </c>
      <c r="H111" s="14" t="str">
        <f>IF(A111="","",IF(E111="Men",VLOOKUP(F111,'Time trial standards'!A$4:B$83,2,FALSE),VLOOKUP(F111,'Time trial standards'!A$4:C$83,3,FALSE)))</f>
        <v/>
      </c>
      <c r="I111" s="11" t="str">
        <f t="shared" si="12"/>
        <v/>
      </c>
      <c r="J111" s="11" t="str">
        <f t="shared" si="13"/>
        <v/>
      </c>
      <c r="K111" s="15" t="str">
        <f t="shared" si="14"/>
        <v/>
      </c>
      <c r="L111" s="5" t="str">
        <f t="shared" si="15"/>
        <v/>
      </c>
    </row>
    <row r="112" spans="1:12" x14ac:dyDescent="0.15">
      <c r="A112" s="6" t="str">
        <f>IF(ISNUMBER('Race 1'!A112),'Race 1'!A112,"")</f>
        <v/>
      </c>
      <c r="B112" s="8" t="str">
        <f>IF(ISNUMBER('Race 1'!A112),'Race 1'!B112,"")</f>
        <v/>
      </c>
      <c r="C112" s="5" t="str">
        <f>IF(ISNUMBER('Race 1'!A112),'Race 1'!C112&amp;" "&amp;'Race 1'!D112,"")</f>
        <v/>
      </c>
      <c r="D112" s="5" t="str">
        <f>IF(ISNUMBER('Race 1'!A112),'Race 1'!G112,"")</f>
        <v/>
      </c>
      <c r="E112" s="5" t="str">
        <f>IF(ISNUMBER('Race 1'!A112),'Race 1'!I112,"")</f>
        <v/>
      </c>
      <c r="F112" s="5" t="str">
        <f>IF(ISNUMBER('Race 1'!A112),'Race 1'!H112,"")</f>
        <v/>
      </c>
      <c r="G112" s="11" t="str">
        <f>IF(ISNUMBER('Race 1'!A112),'Race 1'!O112,"")</f>
        <v/>
      </c>
      <c r="H112" s="14" t="str">
        <f>IF(A112="","",IF(E112="Men",VLOOKUP(F112,'Time trial standards'!A$4:B$83,2,FALSE),VLOOKUP(F112,'Time trial standards'!A$4:C$83,3,FALSE)))</f>
        <v/>
      </c>
      <c r="I112" s="11" t="str">
        <f t="shared" si="12"/>
        <v/>
      </c>
      <c r="J112" s="11" t="str">
        <f t="shared" si="13"/>
        <v/>
      </c>
      <c r="K112" s="15" t="str">
        <f t="shared" si="14"/>
        <v/>
      </c>
      <c r="L112" s="5" t="str">
        <f t="shared" si="15"/>
        <v/>
      </c>
    </row>
    <row r="113" spans="1:12" x14ac:dyDescent="0.15">
      <c r="A113" s="6" t="str">
        <f>IF(ISNUMBER('Race 1'!A113),'Race 1'!A113,"")</f>
        <v/>
      </c>
      <c r="B113" s="8" t="str">
        <f>IF(ISNUMBER('Race 1'!A113),'Race 1'!B113,"")</f>
        <v/>
      </c>
      <c r="C113" s="5" t="str">
        <f>IF(ISNUMBER('Race 1'!A113),'Race 1'!C113&amp;" "&amp;'Race 1'!D113,"")</f>
        <v/>
      </c>
      <c r="D113" s="5" t="str">
        <f>IF(ISNUMBER('Race 1'!A113),'Race 1'!G113,"")</f>
        <v/>
      </c>
      <c r="E113" s="5" t="str">
        <f>IF(ISNUMBER('Race 1'!A113),'Race 1'!I113,"")</f>
        <v/>
      </c>
      <c r="F113" s="5" t="str">
        <f>IF(ISNUMBER('Race 1'!A113),'Race 1'!H113,"")</f>
        <v/>
      </c>
      <c r="G113" s="11" t="str">
        <f>IF(ISNUMBER('Race 1'!A113),'Race 1'!O113,"")</f>
        <v/>
      </c>
      <c r="H113" s="14" t="str">
        <f>IF(A113="","",IF(E113="Men",VLOOKUP(F113,'Time trial standards'!A$4:B$83,2,FALSE),VLOOKUP(F113,'Time trial standards'!A$4:C$83,3,FALSE)))</f>
        <v/>
      </c>
      <c r="I113" s="11" t="str">
        <f t="shared" si="12"/>
        <v/>
      </c>
      <c r="J113" s="11" t="str">
        <f t="shared" si="13"/>
        <v/>
      </c>
      <c r="K113" s="15" t="str">
        <f t="shared" si="14"/>
        <v/>
      </c>
      <c r="L113" s="5" t="str">
        <f t="shared" si="15"/>
        <v/>
      </c>
    </row>
    <row r="114" spans="1:12" x14ac:dyDescent="0.15">
      <c r="A114" s="6" t="str">
        <f>IF(ISNUMBER('Race 1'!A114),'Race 1'!A114,"")</f>
        <v/>
      </c>
      <c r="B114" s="8" t="str">
        <f>IF(ISNUMBER('Race 1'!A114),'Race 1'!B114,"")</f>
        <v/>
      </c>
      <c r="C114" s="5" t="str">
        <f>IF(ISNUMBER('Race 1'!A114),'Race 1'!C114&amp;" "&amp;'Race 1'!D114,"")</f>
        <v/>
      </c>
      <c r="D114" s="5" t="str">
        <f>IF(ISNUMBER('Race 1'!A114),'Race 1'!G114,"")</f>
        <v/>
      </c>
      <c r="E114" s="5" t="str">
        <f>IF(ISNUMBER('Race 1'!A114),'Race 1'!I114,"")</f>
        <v/>
      </c>
      <c r="F114" s="5" t="str">
        <f>IF(ISNUMBER('Race 1'!A114),'Race 1'!H114,"")</f>
        <v/>
      </c>
      <c r="G114" s="11" t="str">
        <f>IF(ISNUMBER('Race 1'!A114),'Race 1'!O114,"")</f>
        <v/>
      </c>
      <c r="H114" s="14" t="str">
        <f>IF(A114="","",IF(E114="Men",VLOOKUP(F114,'Time trial standards'!A$4:B$83,2,FALSE),VLOOKUP(F114,'Time trial standards'!A$4:C$83,3,FALSE)))</f>
        <v/>
      </c>
      <c r="I114" s="11" t="str">
        <f t="shared" si="12"/>
        <v/>
      </c>
      <c r="J114" s="11" t="str">
        <f t="shared" si="13"/>
        <v/>
      </c>
      <c r="K114" s="15" t="str">
        <f t="shared" si="14"/>
        <v/>
      </c>
      <c r="L114" s="5" t="str">
        <f t="shared" si="15"/>
        <v/>
      </c>
    </row>
    <row r="115" spans="1:12" x14ac:dyDescent="0.15">
      <c r="A115" s="6" t="str">
        <f>IF(ISNUMBER('Race 1'!A115),'Race 1'!A115,"")</f>
        <v/>
      </c>
      <c r="B115" s="8" t="str">
        <f>IF(ISNUMBER('Race 1'!A115),'Race 1'!B115,"")</f>
        <v/>
      </c>
      <c r="C115" s="5" t="str">
        <f>IF(ISNUMBER('Race 1'!A115),'Race 1'!C115&amp;" "&amp;'Race 1'!D115,"")</f>
        <v/>
      </c>
      <c r="D115" s="5" t="str">
        <f>IF(ISNUMBER('Race 1'!A115),'Race 1'!G115,"")</f>
        <v/>
      </c>
      <c r="E115" s="5" t="str">
        <f>IF(ISNUMBER('Race 1'!A115),'Race 1'!I115,"")</f>
        <v/>
      </c>
      <c r="F115" s="5" t="str">
        <f>IF(ISNUMBER('Race 1'!A115),'Race 1'!H115,"")</f>
        <v/>
      </c>
      <c r="G115" s="11" t="str">
        <f>IF(ISNUMBER('Race 1'!A115),'Race 1'!O115,"")</f>
        <v/>
      </c>
      <c r="H115" s="14" t="str">
        <f>IF(A115="","",IF(E115="Men",VLOOKUP(F115,'Time trial standards'!A$4:B$83,2,FALSE),VLOOKUP(F115,'Time trial standards'!A$4:C$83,3,FALSE)))</f>
        <v/>
      </c>
      <c r="I115" s="11" t="str">
        <f t="shared" si="12"/>
        <v/>
      </c>
      <c r="J115" s="11" t="str">
        <f t="shared" si="13"/>
        <v/>
      </c>
      <c r="K115" s="15" t="str">
        <f t="shared" si="14"/>
        <v/>
      </c>
      <c r="L115" s="5" t="str">
        <f t="shared" si="15"/>
        <v/>
      </c>
    </row>
    <row r="116" spans="1:12" x14ac:dyDescent="0.15">
      <c r="A116" s="6" t="str">
        <f>IF(ISNUMBER('Race 1'!A116),'Race 1'!A116,"")</f>
        <v/>
      </c>
      <c r="B116" s="8" t="str">
        <f>IF(ISNUMBER('Race 1'!A116),'Race 1'!B116,"")</f>
        <v/>
      </c>
      <c r="C116" s="5" t="str">
        <f>IF(ISNUMBER('Race 1'!A116),'Race 1'!C116&amp;" "&amp;'Race 1'!D116,"")</f>
        <v/>
      </c>
      <c r="D116" s="5" t="str">
        <f>IF(ISNUMBER('Race 1'!A116),'Race 1'!G116,"")</f>
        <v/>
      </c>
      <c r="E116" s="5" t="str">
        <f>IF(ISNUMBER('Race 1'!A116),'Race 1'!I116,"")</f>
        <v/>
      </c>
      <c r="F116" s="5" t="str">
        <f>IF(ISNUMBER('Race 1'!A116),'Race 1'!H116,"")</f>
        <v/>
      </c>
      <c r="G116" s="11" t="str">
        <f>IF(ISNUMBER('Race 1'!A116),'Race 1'!O116,"")</f>
        <v/>
      </c>
      <c r="H116" s="14" t="str">
        <f>IF(A116="","",IF(E116="Men",VLOOKUP(F116,'Time trial standards'!A$4:B$83,2,FALSE),VLOOKUP(F116,'Time trial standards'!A$4:C$83,3,FALSE)))</f>
        <v/>
      </c>
      <c r="I116" s="11" t="str">
        <f t="shared" si="12"/>
        <v/>
      </c>
      <c r="J116" s="11" t="str">
        <f t="shared" si="13"/>
        <v/>
      </c>
      <c r="K116" s="15" t="str">
        <f t="shared" si="14"/>
        <v/>
      </c>
      <c r="L116" s="5" t="str">
        <f t="shared" si="15"/>
        <v/>
      </c>
    </row>
    <row r="117" spans="1:12" x14ac:dyDescent="0.15">
      <c r="A117" s="6" t="str">
        <f>IF(ISNUMBER('Race 1'!A117),'Race 1'!A117,"")</f>
        <v/>
      </c>
      <c r="B117" s="8" t="str">
        <f>IF(ISNUMBER('Race 1'!A117),'Race 1'!B117,"")</f>
        <v/>
      </c>
      <c r="C117" s="5" t="str">
        <f>IF(ISNUMBER('Race 1'!A117),'Race 1'!C117&amp;" "&amp;'Race 1'!D117,"")</f>
        <v/>
      </c>
      <c r="D117" s="5" t="str">
        <f>IF(ISNUMBER('Race 1'!A117),'Race 1'!G117,"")</f>
        <v/>
      </c>
      <c r="E117" s="5" t="str">
        <f>IF(ISNUMBER('Race 1'!A117),'Race 1'!I117,"")</f>
        <v/>
      </c>
      <c r="F117" s="5" t="str">
        <f>IF(ISNUMBER('Race 1'!A117),'Race 1'!H117,"")</f>
        <v/>
      </c>
      <c r="G117" s="11" t="str">
        <f>IF(ISNUMBER('Race 1'!A117),'Race 1'!O117,"")</f>
        <v/>
      </c>
      <c r="H117" s="14" t="str">
        <f>IF(A117="","",IF(E117="Men",VLOOKUP(F117,'Time trial standards'!A$4:B$83,2,FALSE),VLOOKUP(F117,'Time trial standards'!A$4:C$83,3,FALSE)))</f>
        <v/>
      </c>
      <c r="I117" s="11" t="str">
        <f t="shared" si="12"/>
        <v/>
      </c>
      <c r="J117" s="11" t="str">
        <f t="shared" si="13"/>
        <v/>
      </c>
      <c r="K117" s="15" t="str">
        <f t="shared" si="14"/>
        <v/>
      </c>
      <c r="L117" s="5" t="str">
        <f t="shared" si="15"/>
        <v/>
      </c>
    </row>
    <row r="118" spans="1:12" x14ac:dyDescent="0.15">
      <c r="A118" s="6" t="str">
        <f>IF(ISNUMBER('Race 1'!A118),'Race 1'!A118,"")</f>
        <v/>
      </c>
      <c r="B118" s="8" t="str">
        <f>IF(ISNUMBER('Race 1'!A118),'Race 1'!B118,"")</f>
        <v/>
      </c>
      <c r="C118" s="5" t="str">
        <f>IF(ISNUMBER('Race 1'!A118),'Race 1'!C118&amp;" "&amp;'Race 1'!D118,"")</f>
        <v/>
      </c>
      <c r="D118" s="5" t="str">
        <f>IF(ISNUMBER('Race 1'!A118),'Race 1'!G118,"")</f>
        <v/>
      </c>
      <c r="E118" s="5" t="str">
        <f>IF(ISNUMBER('Race 1'!A118),'Race 1'!I118,"")</f>
        <v/>
      </c>
      <c r="F118" s="5" t="str">
        <f>IF(ISNUMBER('Race 1'!A118),'Race 1'!H118,"")</f>
        <v/>
      </c>
      <c r="G118" s="11" t="str">
        <f>IF(ISNUMBER('Race 1'!A118),'Race 1'!O118,"")</f>
        <v/>
      </c>
      <c r="H118" s="14" t="str">
        <f>IF(A118="","",IF(E118="Men",VLOOKUP(F118,'Time trial standards'!A$4:B$83,2,FALSE),VLOOKUP(F118,'Time trial standards'!A$4:C$83,3,FALSE)))</f>
        <v/>
      </c>
      <c r="I118" s="11" t="str">
        <f t="shared" si="12"/>
        <v/>
      </c>
      <c r="J118" s="11" t="str">
        <f t="shared" si="13"/>
        <v/>
      </c>
      <c r="K118" s="15" t="str">
        <f t="shared" si="14"/>
        <v/>
      </c>
      <c r="L118" s="5" t="str">
        <f t="shared" si="15"/>
        <v/>
      </c>
    </row>
    <row r="119" spans="1:12" x14ac:dyDescent="0.15">
      <c r="A119" s="6" t="str">
        <f>IF(ISNUMBER('Race 1'!A119),'Race 1'!A119,"")</f>
        <v/>
      </c>
      <c r="B119" s="8" t="str">
        <f>IF(ISNUMBER('Race 1'!A119),'Race 1'!B119,"")</f>
        <v/>
      </c>
      <c r="C119" s="5" t="str">
        <f>IF(ISNUMBER('Race 1'!A119),'Race 1'!C119&amp;" "&amp;'Race 1'!D119,"")</f>
        <v/>
      </c>
      <c r="D119" s="5" t="str">
        <f>IF(ISNUMBER('Race 1'!A119),'Race 1'!G119,"")</f>
        <v/>
      </c>
      <c r="E119" s="5" t="str">
        <f>IF(ISNUMBER('Race 1'!A119),'Race 1'!I119,"")</f>
        <v/>
      </c>
      <c r="F119" s="5" t="str">
        <f>IF(ISNUMBER('Race 1'!A119),'Race 1'!H119,"")</f>
        <v/>
      </c>
      <c r="G119" s="11" t="str">
        <f>IF(ISNUMBER('Race 1'!A119),'Race 1'!O119,"")</f>
        <v/>
      </c>
      <c r="H119" s="14" t="str">
        <f>IF(A119="","",IF(E119="Men",VLOOKUP(F119,'Time trial standards'!A$4:B$83,2,FALSE),VLOOKUP(F119,'Time trial standards'!A$4:C$83,3,FALSE)))</f>
        <v/>
      </c>
      <c r="I119" s="11" t="str">
        <f t="shared" si="12"/>
        <v/>
      </c>
      <c r="J119" s="11" t="str">
        <f t="shared" si="13"/>
        <v/>
      </c>
      <c r="K119" s="15" t="str">
        <f t="shared" si="14"/>
        <v/>
      </c>
      <c r="L119" s="5" t="str">
        <f t="shared" si="15"/>
        <v/>
      </c>
    </row>
    <row r="120" spans="1:12" x14ac:dyDescent="0.15">
      <c r="A120" s="6" t="str">
        <f>IF(ISNUMBER('Race 1'!A120),'Race 1'!A120,"")</f>
        <v/>
      </c>
      <c r="B120" s="8" t="str">
        <f>IF(ISNUMBER('Race 1'!A120),'Race 1'!B120,"")</f>
        <v/>
      </c>
      <c r="C120" s="5" t="str">
        <f>IF(ISNUMBER('Race 1'!A120),'Race 1'!C120&amp;" "&amp;'Race 1'!D120,"")</f>
        <v/>
      </c>
      <c r="D120" s="5" t="str">
        <f>IF(ISNUMBER('Race 1'!A120),'Race 1'!G120,"")</f>
        <v/>
      </c>
      <c r="E120" s="5" t="str">
        <f>IF(ISNUMBER('Race 1'!A120),'Race 1'!I120,"")</f>
        <v/>
      </c>
      <c r="F120" s="5" t="str">
        <f>IF(ISNUMBER('Race 1'!A120),'Race 1'!H120,"")</f>
        <v/>
      </c>
      <c r="G120" s="11" t="str">
        <f>IF(ISNUMBER('Race 1'!A120),'Race 1'!O120,"")</f>
        <v/>
      </c>
      <c r="H120" s="14" t="str">
        <f>IF(A120="","",IF(E120="Men",VLOOKUP(F120,'Time trial standards'!A$4:B$83,2,FALSE),VLOOKUP(F120,'Time trial standards'!A$4:C$83,3,FALSE)))</f>
        <v/>
      </c>
      <c r="I120" s="11" t="str">
        <f t="shared" si="12"/>
        <v/>
      </c>
      <c r="J120" s="11" t="str">
        <f t="shared" si="13"/>
        <v/>
      </c>
      <c r="K120" s="15" t="str">
        <f t="shared" si="14"/>
        <v/>
      </c>
      <c r="L120" s="5" t="str">
        <f t="shared" si="15"/>
        <v/>
      </c>
    </row>
    <row r="121" spans="1:12" x14ac:dyDescent="0.15">
      <c r="A121" s="6" t="str">
        <f>IF(ISNUMBER('Race 1'!A121),'Race 1'!A121,"")</f>
        <v/>
      </c>
      <c r="B121" s="8" t="str">
        <f>IF(ISNUMBER('Race 1'!A121),'Race 1'!B121,"")</f>
        <v/>
      </c>
      <c r="C121" s="5" t="str">
        <f>IF(ISNUMBER('Race 1'!A121),'Race 1'!C121&amp;" "&amp;'Race 1'!D121,"")</f>
        <v/>
      </c>
      <c r="D121" s="5" t="str">
        <f>IF(ISNUMBER('Race 1'!A121),'Race 1'!G121,"")</f>
        <v/>
      </c>
      <c r="E121" s="5" t="str">
        <f>IF(ISNUMBER('Race 1'!A121),'Race 1'!I121,"")</f>
        <v/>
      </c>
      <c r="F121" s="5" t="str">
        <f>IF(ISNUMBER('Race 1'!A121),'Race 1'!H121,"")</f>
        <v/>
      </c>
      <c r="G121" s="11" t="str">
        <f>IF(ISNUMBER('Race 1'!A121),'Race 1'!O121,"")</f>
        <v/>
      </c>
      <c r="H121" s="14" t="str">
        <f>IF(A121="","",IF(E121="Men",VLOOKUP(F121,'Time trial standards'!A$4:B$83,2,FALSE),VLOOKUP(F121,'Time trial standards'!A$4:C$83,3,FALSE)))</f>
        <v/>
      </c>
      <c r="I121" s="11" t="str">
        <f t="shared" si="12"/>
        <v/>
      </c>
      <c r="J121" s="11" t="str">
        <f t="shared" si="13"/>
        <v/>
      </c>
      <c r="K121" s="15" t="str">
        <f t="shared" si="14"/>
        <v/>
      </c>
      <c r="L121" s="5" t="str">
        <f t="shared" si="15"/>
        <v/>
      </c>
    </row>
    <row r="122" spans="1:12" x14ac:dyDescent="0.15">
      <c r="A122" s="6" t="str">
        <f>IF(ISNUMBER('Race 1'!A122),'Race 1'!A122,"")</f>
        <v/>
      </c>
      <c r="B122" s="8" t="str">
        <f>IF(ISNUMBER('Race 1'!A122),'Race 1'!B122,"")</f>
        <v/>
      </c>
      <c r="C122" s="5" t="str">
        <f>IF(ISNUMBER('Race 1'!A122),'Race 1'!C122&amp;" "&amp;'Race 1'!D122,"")</f>
        <v/>
      </c>
      <c r="D122" s="5" t="str">
        <f>IF(ISNUMBER('Race 1'!A122),'Race 1'!G122,"")</f>
        <v/>
      </c>
      <c r="E122" s="5" t="str">
        <f>IF(ISNUMBER('Race 1'!A122),'Race 1'!I122,"")</f>
        <v/>
      </c>
      <c r="F122" s="5" t="str">
        <f>IF(ISNUMBER('Race 1'!A122),'Race 1'!H122,"")</f>
        <v/>
      </c>
      <c r="G122" s="11" t="str">
        <f>IF(ISNUMBER('Race 1'!A122),'Race 1'!O122,"")</f>
        <v/>
      </c>
      <c r="H122" s="14" t="str">
        <f>IF(A122="","",IF(E122="Men",VLOOKUP(F122,'Time trial standards'!A$4:B$83,2,FALSE),VLOOKUP(F122,'Time trial standards'!A$4:C$83,3,FALSE)))</f>
        <v/>
      </c>
      <c r="I122" s="11" t="str">
        <f t="shared" si="12"/>
        <v/>
      </c>
      <c r="J122" s="11" t="str">
        <f t="shared" si="13"/>
        <v/>
      </c>
      <c r="K122" s="15" t="str">
        <f t="shared" si="14"/>
        <v/>
      </c>
      <c r="L122" s="5" t="str">
        <f t="shared" si="15"/>
        <v/>
      </c>
    </row>
    <row r="123" spans="1:12" x14ac:dyDescent="0.15">
      <c r="A123" s="6" t="str">
        <f>IF(ISNUMBER('Race 1'!A123),'Race 1'!A123,"")</f>
        <v/>
      </c>
      <c r="B123" s="8" t="str">
        <f>IF(ISNUMBER('Race 1'!A123),'Race 1'!B123,"")</f>
        <v/>
      </c>
      <c r="C123" s="5" t="str">
        <f>IF(ISNUMBER('Race 1'!A123),'Race 1'!C123&amp;" "&amp;'Race 1'!D123,"")</f>
        <v/>
      </c>
      <c r="D123" s="5" t="str">
        <f>IF(ISNUMBER('Race 1'!A123),'Race 1'!G123,"")</f>
        <v/>
      </c>
      <c r="E123" s="5" t="str">
        <f>IF(ISNUMBER('Race 1'!A123),'Race 1'!I123,"")</f>
        <v/>
      </c>
      <c r="F123" s="5" t="str">
        <f>IF(ISNUMBER('Race 1'!A123),'Race 1'!H123,"")</f>
        <v/>
      </c>
      <c r="G123" s="11" t="str">
        <f>IF(ISNUMBER('Race 1'!A123),'Race 1'!O123,"")</f>
        <v/>
      </c>
      <c r="H123" s="14" t="str">
        <f>IF(A123="","",IF(E123="Men",VLOOKUP(F123,'Time trial standards'!A$4:B$83,2,FALSE),VLOOKUP(F123,'Time trial standards'!A$4:C$83,3,FALSE)))</f>
        <v/>
      </c>
      <c r="I123" s="11" t="str">
        <f t="shared" si="12"/>
        <v/>
      </c>
      <c r="J123" s="11" t="str">
        <f t="shared" si="13"/>
        <v/>
      </c>
      <c r="K123" s="15" t="str">
        <f t="shared" si="14"/>
        <v/>
      </c>
      <c r="L123" s="5" t="str">
        <f t="shared" si="15"/>
        <v/>
      </c>
    </row>
    <row r="124" spans="1:12" x14ac:dyDescent="0.15">
      <c r="A124" s="6" t="str">
        <f>IF(ISNUMBER('Race 1'!A124),'Race 1'!A124,"")</f>
        <v/>
      </c>
      <c r="B124" s="8" t="str">
        <f>IF(ISNUMBER('Race 1'!A124),'Race 1'!B124,"")</f>
        <v/>
      </c>
      <c r="C124" s="5" t="str">
        <f>IF(ISNUMBER('Race 1'!A124),'Race 1'!C124&amp;" "&amp;'Race 1'!D124,"")</f>
        <v/>
      </c>
      <c r="D124" s="5" t="str">
        <f>IF(ISNUMBER('Race 1'!A124),'Race 1'!G124,"")</f>
        <v/>
      </c>
      <c r="E124" s="5" t="str">
        <f>IF(ISNUMBER('Race 1'!A124),'Race 1'!I124,"")</f>
        <v/>
      </c>
      <c r="F124" s="5" t="str">
        <f>IF(ISNUMBER('Race 1'!A124),'Race 1'!H124,"")</f>
        <v/>
      </c>
      <c r="G124" s="11" t="str">
        <f>IF(ISNUMBER('Race 1'!A124),'Race 1'!O124,"")</f>
        <v/>
      </c>
      <c r="H124" s="14" t="str">
        <f>IF(A124="","",IF(E124="Men",VLOOKUP(F124,'Time trial standards'!A$4:B$83,2,FALSE),VLOOKUP(F124,'Time trial standards'!A$4:C$83,3,FALSE)))</f>
        <v/>
      </c>
      <c r="I124" s="11" t="str">
        <f t="shared" si="12"/>
        <v/>
      </c>
      <c r="J124" s="11" t="str">
        <f t="shared" si="13"/>
        <v/>
      </c>
      <c r="K124" s="15" t="str">
        <f t="shared" si="14"/>
        <v/>
      </c>
      <c r="L124" s="5" t="str">
        <f t="shared" si="15"/>
        <v/>
      </c>
    </row>
    <row r="125" spans="1:12" x14ac:dyDescent="0.15">
      <c r="A125" s="6" t="str">
        <f>IF(ISNUMBER('Race 1'!A125),'Race 1'!A125,"")</f>
        <v/>
      </c>
      <c r="B125" s="8" t="str">
        <f>IF(ISNUMBER('Race 1'!A125),'Race 1'!B125,"")</f>
        <v/>
      </c>
      <c r="C125" s="5" t="str">
        <f>IF(ISNUMBER('Race 1'!A125),'Race 1'!C125&amp;" "&amp;'Race 1'!D125,"")</f>
        <v/>
      </c>
      <c r="D125" s="5" t="str">
        <f>IF(ISNUMBER('Race 1'!A125),'Race 1'!G125,"")</f>
        <v/>
      </c>
      <c r="E125" s="5" t="str">
        <f>IF(ISNUMBER('Race 1'!A125),'Race 1'!I125,"")</f>
        <v/>
      </c>
      <c r="F125" s="5" t="str">
        <f>IF(ISNUMBER('Race 1'!A125),'Race 1'!H125,"")</f>
        <v/>
      </c>
      <c r="G125" s="11" t="str">
        <f>IF(ISNUMBER('Race 1'!A125),'Race 1'!O125,"")</f>
        <v/>
      </c>
      <c r="H125" s="14" t="str">
        <f>IF(A125="","",IF(E125="Men",VLOOKUP(F125,'Time trial standards'!A$4:B$83,2,FALSE),VLOOKUP(F125,'Time trial standards'!A$4:C$83,3,FALSE)))</f>
        <v/>
      </c>
      <c r="I125" s="11" t="str">
        <f t="shared" si="12"/>
        <v/>
      </c>
      <c r="J125" s="11" t="str">
        <f t="shared" si="13"/>
        <v/>
      </c>
      <c r="K125" s="15" t="str">
        <f t="shared" si="14"/>
        <v/>
      </c>
      <c r="L125" s="5" t="str">
        <f t="shared" si="15"/>
        <v/>
      </c>
    </row>
    <row r="126" spans="1:12" x14ac:dyDescent="0.15">
      <c r="A126" s="6" t="str">
        <f>IF(ISNUMBER('Race 1'!A126),'Race 1'!A126,"")</f>
        <v/>
      </c>
      <c r="B126" s="8" t="str">
        <f>IF(ISNUMBER('Race 1'!A126),'Race 1'!B126,"")</f>
        <v/>
      </c>
      <c r="C126" s="5" t="str">
        <f>IF(ISNUMBER('Race 1'!A126),'Race 1'!C126&amp;" "&amp;'Race 1'!D126,"")</f>
        <v/>
      </c>
      <c r="D126" s="5" t="str">
        <f>IF(ISNUMBER('Race 1'!A126),'Race 1'!G126,"")</f>
        <v/>
      </c>
      <c r="E126" s="5" t="str">
        <f>IF(ISNUMBER('Race 1'!A126),'Race 1'!I126,"")</f>
        <v/>
      </c>
      <c r="F126" s="5" t="str">
        <f>IF(ISNUMBER('Race 1'!A126),'Race 1'!H126,"")</f>
        <v/>
      </c>
      <c r="G126" s="11" t="str">
        <f>IF(ISNUMBER('Race 1'!A126),'Race 1'!O126,"")</f>
        <v/>
      </c>
      <c r="H126" s="14" t="str">
        <f>IF(A126="","",IF(E126="Men",VLOOKUP(F126,'Time trial standards'!A$4:B$83,2,FALSE),VLOOKUP(F126,'Time trial standards'!A$4:C$83,3,FALSE)))</f>
        <v/>
      </c>
      <c r="I126" s="11" t="str">
        <f t="shared" si="12"/>
        <v/>
      </c>
      <c r="J126" s="11" t="str">
        <f t="shared" si="13"/>
        <v/>
      </c>
      <c r="K126" s="15" t="str">
        <f t="shared" si="14"/>
        <v/>
      </c>
      <c r="L126" s="5" t="str">
        <f t="shared" si="15"/>
        <v/>
      </c>
    </row>
    <row r="127" spans="1:12" x14ac:dyDescent="0.15">
      <c r="A127" s="6" t="str">
        <f>IF(ISNUMBER('Race 1'!A127),'Race 1'!A127,"")</f>
        <v/>
      </c>
      <c r="B127" s="8" t="str">
        <f>IF(ISNUMBER('Race 1'!A127),'Race 1'!B127,"")</f>
        <v/>
      </c>
      <c r="C127" s="5" t="str">
        <f>IF(ISNUMBER('Race 1'!A127),'Race 1'!C127&amp;" "&amp;'Race 1'!D127,"")</f>
        <v/>
      </c>
      <c r="D127" s="5" t="str">
        <f>IF(ISNUMBER('Race 1'!A127),'Race 1'!G127,"")</f>
        <v/>
      </c>
      <c r="E127" s="5" t="str">
        <f>IF(ISNUMBER('Race 1'!A127),'Race 1'!I127,"")</f>
        <v/>
      </c>
      <c r="F127" s="5" t="str">
        <f>IF(ISNUMBER('Race 1'!A127),'Race 1'!H127,"")</f>
        <v/>
      </c>
      <c r="G127" s="11" t="str">
        <f>IF(ISNUMBER('Race 1'!A127),'Race 1'!O127,"")</f>
        <v/>
      </c>
      <c r="H127" s="14" t="str">
        <f>IF(A127="","",IF(E127="Men",VLOOKUP(F127,'Time trial standards'!A$4:B$83,2,FALSE),VLOOKUP(F127,'Time trial standards'!A$4:C$83,3,FALSE)))</f>
        <v/>
      </c>
      <c r="I127" s="11" t="str">
        <f t="shared" si="12"/>
        <v/>
      </c>
      <c r="J127" s="11" t="str">
        <f t="shared" si="13"/>
        <v/>
      </c>
      <c r="K127" s="15" t="str">
        <f t="shared" si="14"/>
        <v/>
      </c>
      <c r="L127" s="5" t="str">
        <f t="shared" si="15"/>
        <v/>
      </c>
    </row>
    <row r="128" spans="1:12" x14ac:dyDescent="0.15">
      <c r="A128" s="6" t="str">
        <f>IF(ISNUMBER('Race 1'!A128),'Race 1'!A128,"")</f>
        <v/>
      </c>
      <c r="B128" s="8" t="str">
        <f>IF(ISNUMBER('Race 1'!A128),'Race 1'!B128,"")</f>
        <v/>
      </c>
      <c r="C128" s="5" t="str">
        <f>IF(ISNUMBER('Race 1'!A128),'Race 1'!C128&amp;" "&amp;'Race 1'!D128,"")</f>
        <v/>
      </c>
      <c r="D128" s="5" t="str">
        <f>IF(ISNUMBER('Race 1'!A128),'Race 1'!G128,"")</f>
        <v/>
      </c>
      <c r="E128" s="5" t="str">
        <f>IF(ISNUMBER('Race 1'!A128),'Race 1'!I128,"")</f>
        <v/>
      </c>
      <c r="F128" s="5" t="str">
        <f>IF(ISNUMBER('Race 1'!A128),'Race 1'!H128,"")</f>
        <v/>
      </c>
      <c r="G128" s="11" t="str">
        <f>IF(ISNUMBER('Race 1'!A128),'Race 1'!O128,"")</f>
        <v/>
      </c>
      <c r="H128" s="14" t="str">
        <f>IF(A128="","",IF(E128="Men",VLOOKUP(F128,'Time trial standards'!A$4:B$83,2,FALSE),VLOOKUP(F128,'Time trial standards'!A$4:C$83,3,FALSE)))</f>
        <v/>
      </c>
      <c r="I128" s="11" t="str">
        <f t="shared" si="12"/>
        <v/>
      </c>
      <c r="J128" s="11" t="str">
        <f t="shared" si="13"/>
        <v/>
      </c>
      <c r="K128" s="15" t="str">
        <f t="shared" si="14"/>
        <v/>
      </c>
      <c r="L128" s="5" t="str">
        <f t="shared" si="15"/>
        <v/>
      </c>
    </row>
    <row r="129" spans="1:12" x14ac:dyDescent="0.15">
      <c r="A129" s="6" t="str">
        <f>IF(ISNUMBER('Race 1'!A129),'Race 1'!A129,"")</f>
        <v/>
      </c>
      <c r="B129" s="8" t="str">
        <f>IF(ISNUMBER('Race 1'!A129),'Race 1'!B129,"")</f>
        <v/>
      </c>
      <c r="C129" s="5" t="str">
        <f>IF(ISNUMBER('Race 1'!A129),'Race 1'!C129&amp;" "&amp;'Race 1'!D129,"")</f>
        <v/>
      </c>
      <c r="D129" s="5" t="str">
        <f>IF(ISNUMBER('Race 1'!A129),'Race 1'!G129,"")</f>
        <v/>
      </c>
      <c r="E129" s="5" t="str">
        <f>IF(ISNUMBER('Race 1'!A129),'Race 1'!I129,"")</f>
        <v/>
      </c>
      <c r="F129" s="5" t="str">
        <f>IF(ISNUMBER('Race 1'!A129),'Race 1'!H129,"")</f>
        <v/>
      </c>
      <c r="G129" s="11" t="str">
        <f>IF(ISNUMBER('Race 1'!A129),'Race 1'!O129,"")</f>
        <v/>
      </c>
      <c r="H129" s="14" t="str">
        <f>IF(A129="","",IF(E129="Men",VLOOKUP(F129,'Time trial standards'!A$4:B$83,2,FALSE),VLOOKUP(F129,'Time trial standards'!A$4:C$83,3,FALSE)))</f>
        <v/>
      </c>
      <c r="I129" s="11" t="str">
        <f t="shared" si="12"/>
        <v/>
      </c>
      <c r="J129" s="11" t="str">
        <f t="shared" si="13"/>
        <v/>
      </c>
      <c r="K129" s="15" t="str">
        <f t="shared" si="14"/>
        <v/>
      </c>
      <c r="L129" s="5" t="str">
        <f t="shared" si="15"/>
        <v/>
      </c>
    </row>
    <row r="130" spans="1:12" x14ac:dyDescent="0.15">
      <c r="A130" s="6" t="str">
        <f>IF(ISNUMBER('Race 1'!A130),'Race 1'!A130,"")</f>
        <v/>
      </c>
      <c r="B130" s="8" t="str">
        <f>IF(ISNUMBER('Race 1'!A130),'Race 1'!B130,"")</f>
        <v/>
      </c>
      <c r="C130" s="5" t="str">
        <f>IF(ISNUMBER('Race 1'!A130),'Race 1'!C130&amp;" "&amp;'Race 1'!D130,"")</f>
        <v/>
      </c>
      <c r="D130" s="5" t="str">
        <f>IF(ISNUMBER('Race 1'!A130),'Race 1'!G130,"")</f>
        <v/>
      </c>
      <c r="E130" s="5" t="str">
        <f>IF(ISNUMBER('Race 1'!A130),'Race 1'!I130,"")</f>
        <v/>
      </c>
      <c r="F130" s="5" t="str">
        <f>IF(ISNUMBER('Race 1'!A130),'Race 1'!H130,"")</f>
        <v/>
      </c>
      <c r="G130" s="11" t="str">
        <f>IF(ISNUMBER('Race 1'!A130),'Race 1'!O130,"")</f>
        <v/>
      </c>
      <c r="H130" s="14" t="str">
        <f>IF(A130="","",IF(E130="Men",VLOOKUP(F130,'Time trial standards'!A$4:B$83,2,FALSE),VLOOKUP(F130,'Time trial standards'!A$4:C$83,3,FALSE)))</f>
        <v/>
      </c>
      <c r="I130" s="11" t="str">
        <f t="shared" ref="I130:I161" si="16">IF(G130="","",IF(G130-H130&gt;0,G130-H130,""))</f>
        <v/>
      </c>
      <c r="J130" s="11" t="str">
        <f t="shared" ref="J130:J154" si="17">IF(G130="","",IF(G130-H130&gt;0,"",H130-G130))</f>
        <v/>
      </c>
      <c r="K130" s="15" t="str">
        <f t="shared" ref="K130:K161" si="18">IF(OR(G130="",G130=Y$1),"",IF(I130="",-J130/G130*100,I130/G130*100))</f>
        <v/>
      </c>
      <c r="L130" s="5" t="str">
        <f t="shared" ref="L130:L161" si="19">IF(K130="","",RANK(K130,K$2:K$100,1))</f>
        <v/>
      </c>
    </row>
    <row r="131" spans="1:12" x14ac:dyDescent="0.15">
      <c r="A131" s="6" t="str">
        <f>IF(ISNUMBER('Race 1'!A131),'Race 1'!A131,"")</f>
        <v/>
      </c>
      <c r="B131" s="8" t="str">
        <f>IF(ISNUMBER('Race 1'!A131),'Race 1'!B131,"")</f>
        <v/>
      </c>
      <c r="C131" s="5" t="str">
        <f>IF(ISNUMBER('Race 1'!A131),'Race 1'!C131&amp;" "&amp;'Race 1'!D131,"")</f>
        <v/>
      </c>
      <c r="D131" s="5" t="str">
        <f>IF(ISNUMBER('Race 1'!A131),'Race 1'!G131,"")</f>
        <v/>
      </c>
      <c r="E131" s="5" t="str">
        <f>IF(ISNUMBER('Race 1'!A131),'Race 1'!I131,"")</f>
        <v/>
      </c>
      <c r="F131" s="5" t="str">
        <f>IF(ISNUMBER('Race 1'!A131),'Race 1'!H131,"")</f>
        <v/>
      </c>
      <c r="G131" s="11" t="str">
        <f>IF(ISNUMBER('Race 1'!A131),'Race 1'!O131,"")</f>
        <v/>
      </c>
      <c r="H131" s="14" t="str">
        <f>IF(A131="","",IF(E131="Men",VLOOKUP(F131,'Time trial standards'!A$4:B$83,2,FALSE),VLOOKUP(F131,'Time trial standards'!A$4:C$83,3,FALSE)))</f>
        <v/>
      </c>
      <c r="I131" s="11" t="str">
        <f t="shared" si="16"/>
        <v/>
      </c>
      <c r="J131" s="11" t="str">
        <f t="shared" si="17"/>
        <v/>
      </c>
      <c r="K131" s="15" t="str">
        <f t="shared" si="18"/>
        <v/>
      </c>
      <c r="L131" s="5" t="str">
        <f t="shared" si="19"/>
        <v/>
      </c>
    </row>
    <row r="132" spans="1:12" x14ac:dyDescent="0.15">
      <c r="A132" s="6" t="str">
        <f>IF(ISNUMBER('Race 1'!A132),'Race 1'!A132,"")</f>
        <v/>
      </c>
      <c r="B132" s="8" t="str">
        <f>IF(ISNUMBER('Race 1'!A132),'Race 1'!B132,"")</f>
        <v/>
      </c>
      <c r="C132" s="5" t="str">
        <f>IF(ISNUMBER('Race 1'!A132),'Race 1'!C132&amp;" "&amp;'Race 1'!D132,"")</f>
        <v/>
      </c>
      <c r="D132" s="5" t="str">
        <f>IF(ISNUMBER('Race 1'!A132),'Race 1'!G132,"")</f>
        <v/>
      </c>
      <c r="E132" s="5" t="str">
        <f>IF(ISNUMBER('Race 1'!A132),'Race 1'!I132,"")</f>
        <v/>
      </c>
      <c r="F132" s="5" t="str">
        <f>IF(ISNUMBER('Race 1'!A132),'Race 1'!H132,"")</f>
        <v/>
      </c>
      <c r="G132" s="11" t="str">
        <f>IF(ISNUMBER('Race 1'!A132),'Race 1'!O132,"")</f>
        <v/>
      </c>
      <c r="H132" s="14" t="str">
        <f>IF(A132="","",IF(E132="Men",VLOOKUP(F132,'Time trial standards'!A$4:B$83,2,FALSE),VLOOKUP(F132,'Time trial standards'!A$4:C$83,3,FALSE)))</f>
        <v/>
      </c>
      <c r="I132" s="11" t="str">
        <f t="shared" si="16"/>
        <v/>
      </c>
      <c r="J132" s="11" t="str">
        <f t="shared" si="17"/>
        <v/>
      </c>
      <c r="K132" s="15" t="str">
        <f t="shared" si="18"/>
        <v/>
      </c>
      <c r="L132" s="5" t="str">
        <f t="shared" si="19"/>
        <v/>
      </c>
    </row>
    <row r="133" spans="1:12" x14ac:dyDescent="0.15">
      <c r="A133" s="6" t="str">
        <f>IF(ISNUMBER('Race 1'!A133),'Race 1'!A133,"")</f>
        <v/>
      </c>
      <c r="B133" s="8" t="str">
        <f>IF(ISNUMBER('Race 1'!A133),'Race 1'!B133,"")</f>
        <v/>
      </c>
      <c r="C133" s="5" t="str">
        <f>IF(ISNUMBER('Race 1'!A133),'Race 1'!C133&amp;" "&amp;'Race 1'!D133,"")</f>
        <v/>
      </c>
      <c r="D133" s="5" t="str">
        <f>IF(ISNUMBER('Race 1'!A133),'Race 1'!G133,"")</f>
        <v/>
      </c>
      <c r="E133" s="5" t="str">
        <f>IF(ISNUMBER('Race 1'!A133),'Race 1'!I133,"")</f>
        <v/>
      </c>
      <c r="F133" s="5" t="str">
        <f>IF(ISNUMBER('Race 1'!A133),'Race 1'!H133,"")</f>
        <v/>
      </c>
      <c r="G133" s="11" t="str">
        <f>IF(ISNUMBER('Race 1'!A133),'Race 1'!O133,"")</f>
        <v/>
      </c>
      <c r="H133" s="14" t="str">
        <f>IF(A133="","",IF(E133="Men",VLOOKUP(F133,'Time trial standards'!A$4:B$83,2,FALSE),VLOOKUP(F133,'Time trial standards'!A$4:C$83,3,FALSE)))</f>
        <v/>
      </c>
      <c r="I133" s="11" t="str">
        <f t="shared" si="16"/>
        <v/>
      </c>
      <c r="J133" s="11" t="str">
        <f t="shared" si="17"/>
        <v/>
      </c>
      <c r="K133" s="15" t="str">
        <f t="shared" si="18"/>
        <v/>
      </c>
      <c r="L133" s="5" t="str">
        <f t="shared" si="19"/>
        <v/>
      </c>
    </row>
    <row r="134" spans="1:12" x14ac:dyDescent="0.15">
      <c r="A134" s="6" t="str">
        <f>IF(ISNUMBER('Race 1'!A134),'Race 1'!A134,"")</f>
        <v/>
      </c>
      <c r="B134" s="8" t="str">
        <f>IF(ISNUMBER('Race 1'!A134),'Race 1'!B134,"")</f>
        <v/>
      </c>
      <c r="C134" s="5" t="str">
        <f>IF(ISNUMBER('Race 1'!A134),'Race 1'!C134&amp;" "&amp;'Race 1'!D134,"")</f>
        <v/>
      </c>
      <c r="D134" s="5" t="str">
        <f>IF(ISNUMBER('Race 1'!A134),'Race 1'!G134,"")</f>
        <v/>
      </c>
      <c r="E134" s="5" t="str">
        <f>IF(ISNUMBER('Race 1'!A134),'Race 1'!I134,"")</f>
        <v/>
      </c>
      <c r="F134" s="5" t="str">
        <f>IF(ISNUMBER('Race 1'!A134),'Race 1'!H134,"")</f>
        <v/>
      </c>
      <c r="G134" s="11" t="str">
        <f>IF(ISNUMBER('Race 1'!A134),'Race 1'!O134,"")</f>
        <v/>
      </c>
      <c r="H134" s="14" t="str">
        <f>IF(A134="","",IF(E134="Men",VLOOKUP(F134,'Time trial standards'!A$4:B$83,2,FALSE),VLOOKUP(F134,'Time trial standards'!A$4:C$83,3,FALSE)))</f>
        <v/>
      </c>
      <c r="I134" s="11" t="str">
        <f t="shared" si="16"/>
        <v/>
      </c>
      <c r="J134" s="11" t="str">
        <f t="shared" si="17"/>
        <v/>
      </c>
      <c r="K134" s="15" t="str">
        <f t="shared" si="18"/>
        <v/>
      </c>
      <c r="L134" s="5" t="str">
        <f t="shared" si="19"/>
        <v/>
      </c>
    </row>
    <row r="135" spans="1:12" x14ac:dyDescent="0.15">
      <c r="A135" s="6" t="str">
        <f>IF(ISNUMBER('Race 1'!A135),'Race 1'!A135,"")</f>
        <v/>
      </c>
      <c r="B135" s="8" t="str">
        <f>IF(ISNUMBER('Race 1'!A135),'Race 1'!B135,"")</f>
        <v/>
      </c>
      <c r="C135" s="5" t="str">
        <f>IF(ISNUMBER('Race 1'!A135),'Race 1'!C135&amp;" "&amp;'Race 1'!D135,"")</f>
        <v/>
      </c>
      <c r="D135" s="5" t="str">
        <f>IF(ISNUMBER('Race 1'!A135),'Race 1'!G135,"")</f>
        <v/>
      </c>
      <c r="E135" s="5" t="str">
        <f>IF(ISNUMBER('Race 1'!A135),'Race 1'!I135,"")</f>
        <v/>
      </c>
      <c r="F135" s="5" t="str">
        <f>IF(ISNUMBER('Race 1'!A135),'Race 1'!H135,"")</f>
        <v/>
      </c>
      <c r="G135" s="11" t="str">
        <f>IF(ISNUMBER('Race 1'!A135),'Race 1'!O135,"")</f>
        <v/>
      </c>
      <c r="H135" s="14" t="str">
        <f>IF(A135="","",IF(E135="Men",VLOOKUP(F135,'Time trial standards'!A$4:B$83,2,FALSE),VLOOKUP(F135,'Time trial standards'!A$4:C$83,3,FALSE)))</f>
        <v/>
      </c>
      <c r="I135" s="11" t="str">
        <f t="shared" si="16"/>
        <v/>
      </c>
      <c r="J135" s="11" t="str">
        <f t="shared" si="17"/>
        <v/>
      </c>
      <c r="K135" s="15" t="str">
        <f t="shared" si="18"/>
        <v/>
      </c>
      <c r="L135" s="5" t="str">
        <f t="shared" si="19"/>
        <v/>
      </c>
    </row>
    <row r="136" spans="1:12" x14ac:dyDescent="0.15">
      <c r="A136" s="6" t="str">
        <f>IF(ISNUMBER('Race 1'!A136),'Race 1'!A136,"")</f>
        <v/>
      </c>
      <c r="B136" s="8" t="str">
        <f>IF(ISNUMBER('Race 1'!A136),'Race 1'!B136,"")</f>
        <v/>
      </c>
      <c r="C136" s="5" t="str">
        <f>IF(ISNUMBER('Race 1'!A136),'Race 1'!C136&amp;" "&amp;'Race 1'!D136,"")</f>
        <v/>
      </c>
      <c r="D136" s="5" t="str">
        <f>IF(ISNUMBER('Race 1'!A136),'Race 1'!G136,"")</f>
        <v/>
      </c>
      <c r="E136" s="5" t="str">
        <f>IF(ISNUMBER('Race 1'!A136),'Race 1'!I136,"")</f>
        <v/>
      </c>
      <c r="F136" s="5" t="str">
        <f>IF(ISNUMBER('Race 1'!A136),'Race 1'!H136,"")</f>
        <v/>
      </c>
      <c r="G136" s="11" t="str">
        <f>IF(ISNUMBER('Race 1'!A136),'Race 1'!O136,"")</f>
        <v/>
      </c>
      <c r="H136" s="14" t="str">
        <f>IF(A136="","",IF(E136="Men",VLOOKUP(F136,'Time trial standards'!A$4:B$83,2,FALSE),VLOOKUP(F136,'Time trial standards'!A$4:C$83,3,FALSE)))</f>
        <v/>
      </c>
      <c r="I136" s="11" t="str">
        <f t="shared" si="16"/>
        <v/>
      </c>
      <c r="J136" s="11" t="str">
        <f t="shared" si="17"/>
        <v/>
      </c>
      <c r="K136" s="15" t="str">
        <f t="shared" si="18"/>
        <v/>
      </c>
      <c r="L136" s="5" t="str">
        <f t="shared" si="19"/>
        <v/>
      </c>
    </row>
    <row r="137" spans="1:12" x14ac:dyDescent="0.15">
      <c r="A137" s="6" t="str">
        <f>IF(ISNUMBER('Race 1'!A137),'Race 1'!A137,"")</f>
        <v/>
      </c>
      <c r="B137" s="8" t="str">
        <f>IF(ISNUMBER('Race 1'!A137),'Race 1'!B137,"")</f>
        <v/>
      </c>
      <c r="C137" s="5" t="str">
        <f>IF(ISNUMBER('Race 1'!A137),'Race 1'!C137&amp;" "&amp;'Race 1'!D137,"")</f>
        <v/>
      </c>
      <c r="D137" s="5" t="str">
        <f>IF(ISNUMBER('Race 1'!A137),'Race 1'!G137,"")</f>
        <v/>
      </c>
      <c r="E137" s="5" t="str">
        <f>IF(ISNUMBER('Race 1'!A137),'Race 1'!I137,"")</f>
        <v/>
      </c>
      <c r="F137" s="5" t="str">
        <f>IF(ISNUMBER('Race 1'!A137),'Race 1'!H137,"")</f>
        <v/>
      </c>
      <c r="G137" s="11" t="str">
        <f>IF(ISNUMBER('Race 1'!A137),'Race 1'!O137,"")</f>
        <v/>
      </c>
      <c r="H137" s="14" t="str">
        <f>IF(A137="","",IF(E137="Men",VLOOKUP(F137,'Time trial standards'!A$4:B$83,2,FALSE),VLOOKUP(F137,'Time trial standards'!A$4:C$83,3,FALSE)))</f>
        <v/>
      </c>
      <c r="I137" s="11" t="str">
        <f t="shared" si="16"/>
        <v/>
      </c>
      <c r="J137" s="11" t="str">
        <f t="shared" si="17"/>
        <v/>
      </c>
      <c r="K137" s="15" t="str">
        <f t="shared" si="18"/>
        <v/>
      </c>
      <c r="L137" s="5" t="str">
        <f t="shared" si="19"/>
        <v/>
      </c>
    </row>
    <row r="138" spans="1:12" x14ac:dyDescent="0.15">
      <c r="A138" s="6" t="str">
        <f>IF(ISNUMBER('Race 1'!A138),'Race 1'!A138,"")</f>
        <v/>
      </c>
      <c r="B138" s="8" t="str">
        <f>IF(ISNUMBER('Race 1'!A138),'Race 1'!B138,"")</f>
        <v/>
      </c>
      <c r="C138" s="5" t="str">
        <f>IF(ISNUMBER('Race 1'!A138),'Race 1'!C138&amp;" "&amp;'Race 1'!D138,"")</f>
        <v/>
      </c>
      <c r="D138" s="5" t="str">
        <f>IF(ISNUMBER('Race 1'!A138),'Race 1'!G138,"")</f>
        <v/>
      </c>
      <c r="E138" s="5" t="str">
        <f>IF(ISNUMBER('Race 1'!A138),'Race 1'!I138,"")</f>
        <v/>
      </c>
      <c r="F138" s="5" t="str">
        <f>IF(ISNUMBER('Race 1'!A138),'Race 1'!H138,"")</f>
        <v/>
      </c>
      <c r="G138" s="11" t="str">
        <f>IF(ISNUMBER('Race 1'!A138),'Race 1'!O138,"")</f>
        <v/>
      </c>
      <c r="H138" s="14" t="str">
        <f>IF(A138="","",IF(E138="Men",VLOOKUP(F138,'Time trial standards'!A$4:B$83,2,FALSE),VLOOKUP(F138,'Time trial standards'!A$4:C$83,3,FALSE)))</f>
        <v/>
      </c>
      <c r="I138" s="11" t="str">
        <f t="shared" si="16"/>
        <v/>
      </c>
      <c r="J138" s="11" t="str">
        <f t="shared" si="17"/>
        <v/>
      </c>
      <c r="K138" s="15" t="str">
        <f t="shared" si="18"/>
        <v/>
      </c>
      <c r="L138" s="5" t="str">
        <f t="shared" si="19"/>
        <v/>
      </c>
    </row>
    <row r="139" spans="1:12" x14ac:dyDescent="0.15">
      <c r="A139" s="6" t="str">
        <f>IF(ISNUMBER('Race 1'!A139),'Race 1'!A139,"")</f>
        <v/>
      </c>
      <c r="B139" s="8" t="str">
        <f>IF(ISNUMBER('Race 1'!A139),'Race 1'!B139,"")</f>
        <v/>
      </c>
      <c r="C139" s="5" t="str">
        <f>IF(ISNUMBER('Race 1'!A139),'Race 1'!C139&amp;" "&amp;'Race 1'!D139,"")</f>
        <v/>
      </c>
      <c r="D139" s="5" t="str">
        <f>IF(ISNUMBER('Race 1'!A139),'Race 1'!G139,"")</f>
        <v/>
      </c>
      <c r="E139" s="5" t="str">
        <f>IF(ISNUMBER('Race 1'!A139),'Race 1'!I139,"")</f>
        <v/>
      </c>
      <c r="F139" s="5" t="str">
        <f>IF(ISNUMBER('Race 1'!A139),'Race 1'!H139,"")</f>
        <v/>
      </c>
      <c r="G139" s="11" t="str">
        <f>IF(ISNUMBER('Race 1'!A139),'Race 1'!O139,"")</f>
        <v/>
      </c>
      <c r="H139" s="14" t="str">
        <f>IF(A139="","",IF(E139="Men",VLOOKUP(F139,'Time trial standards'!A$4:B$83,2,FALSE),VLOOKUP(F139,'Time trial standards'!A$4:C$83,3,FALSE)))</f>
        <v/>
      </c>
      <c r="I139" s="11" t="str">
        <f t="shared" si="16"/>
        <v/>
      </c>
      <c r="J139" s="11" t="str">
        <f t="shared" si="17"/>
        <v/>
      </c>
      <c r="K139" s="15" t="str">
        <f t="shared" si="18"/>
        <v/>
      </c>
      <c r="L139" s="5" t="str">
        <f t="shared" si="19"/>
        <v/>
      </c>
    </row>
    <row r="140" spans="1:12" x14ac:dyDescent="0.15">
      <c r="A140" s="6" t="str">
        <f>IF(ISNUMBER('Race 1'!A140),'Race 1'!A140,"")</f>
        <v/>
      </c>
      <c r="B140" s="8" t="str">
        <f>IF(ISNUMBER('Race 1'!A140),'Race 1'!B140,"")</f>
        <v/>
      </c>
      <c r="C140" s="5" t="str">
        <f>IF(ISNUMBER('Race 1'!A140),'Race 1'!C140&amp;" "&amp;'Race 1'!D140,"")</f>
        <v/>
      </c>
      <c r="D140" s="5" t="str">
        <f>IF(ISNUMBER('Race 1'!A140),'Race 1'!G140,"")</f>
        <v/>
      </c>
      <c r="E140" s="5" t="str">
        <f>IF(ISNUMBER('Race 1'!A140),'Race 1'!I140,"")</f>
        <v/>
      </c>
      <c r="F140" s="5" t="str">
        <f>IF(ISNUMBER('Race 1'!A140),'Race 1'!H140,"")</f>
        <v/>
      </c>
      <c r="G140" s="11" t="str">
        <f>IF(ISNUMBER('Race 1'!A140),'Race 1'!O140,"")</f>
        <v/>
      </c>
      <c r="H140" s="14" t="str">
        <f>IF(A140="","",IF(E140="Men",VLOOKUP(F140,'Time trial standards'!A$4:B$83,2,FALSE),VLOOKUP(F140,'Time trial standards'!A$4:C$83,3,FALSE)))</f>
        <v/>
      </c>
      <c r="I140" s="11" t="str">
        <f t="shared" si="16"/>
        <v/>
      </c>
      <c r="J140" s="11" t="str">
        <f t="shared" si="17"/>
        <v/>
      </c>
      <c r="K140" s="15" t="str">
        <f t="shared" si="18"/>
        <v/>
      </c>
      <c r="L140" s="5" t="str">
        <f t="shared" si="19"/>
        <v/>
      </c>
    </row>
    <row r="141" spans="1:12" x14ac:dyDescent="0.15">
      <c r="A141" s="6" t="str">
        <f>IF(ISNUMBER('Race 1'!A141),'Race 1'!A141,"")</f>
        <v/>
      </c>
      <c r="B141" s="8" t="str">
        <f>IF(ISNUMBER('Race 1'!A141),'Race 1'!B141,"")</f>
        <v/>
      </c>
      <c r="C141" s="5" t="str">
        <f>IF(ISNUMBER('Race 1'!A141),'Race 1'!C141&amp;" "&amp;'Race 1'!D141,"")</f>
        <v/>
      </c>
      <c r="D141" s="5" t="str">
        <f>IF(ISNUMBER('Race 1'!A141),'Race 1'!G141,"")</f>
        <v/>
      </c>
      <c r="E141" s="5" t="str">
        <f>IF(ISNUMBER('Race 1'!A141),'Race 1'!I141,"")</f>
        <v/>
      </c>
      <c r="F141" s="5" t="str">
        <f>IF(ISNUMBER('Race 1'!A141),'Race 1'!H141,"")</f>
        <v/>
      </c>
      <c r="G141" s="11" t="str">
        <f>IF(ISNUMBER('Race 1'!A141),'Race 1'!O141,"")</f>
        <v/>
      </c>
      <c r="H141" s="14" t="str">
        <f>IF(A141="","",IF(E141="Men",VLOOKUP(F141,'Time trial standards'!A$4:B$83,2,FALSE),VLOOKUP(F141,'Time trial standards'!A$4:C$83,3,FALSE)))</f>
        <v/>
      </c>
      <c r="I141" s="11" t="str">
        <f t="shared" si="16"/>
        <v/>
      </c>
      <c r="J141" s="11" t="str">
        <f t="shared" si="17"/>
        <v/>
      </c>
      <c r="K141" s="15" t="str">
        <f t="shared" si="18"/>
        <v/>
      </c>
      <c r="L141" s="5" t="str">
        <f t="shared" si="19"/>
        <v/>
      </c>
    </row>
    <row r="142" spans="1:12" x14ac:dyDescent="0.15">
      <c r="A142" s="6" t="str">
        <f>IF(ISNUMBER('Race 1'!A142),'Race 1'!A142,"")</f>
        <v/>
      </c>
      <c r="B142" s="8" t="str">
        <f>IF(ISNUMBER('Race 1'!A142),'Race 1'!B142,"")</f>
        <v/>
      </c>
      <c r="C142" s="5" t="str">
        <f>IF(ISNUMBER('Race 1'!A142),'Race 1'!C142&amp;" "&amp;'Race 1'!D142,"")</f>
        <v/>
      </c>
      <c r="D142" s="5" t="str">
        <f>IF(ISNUMBER('Race 1'!A142),'Race 1'!G142,"")</f>
        <v/>
      </c>
      <c r="E142" s="5" t="str">
        <f>IF(ISNUMBER('Race 1'!A142),'Race 1'!I142,"")</f>
        <v/>
      </c>
      <c r="F142" s="5" t="str">
        <f>IF(ISNUMBER('Race 1'!A142),'Race 1'!H142,"")</f>
        <v/>
      </c>
      <c r="G142" s="11" t="str">
        <f>IF(ISNUMBER('Race 1'!A142),'Race 1'!O142,"")</f>
        <v/>
      </c>
      <c r="H142" s="14" t="str">
        <f>IF(A142="","",IF(E142="Men",VLOOKUP(F142,'Time trial standards'!A$4:B$83,2,FALSE),VLOOKUP(F142,'Time trial standards'!A$4:C$83,3,FALSE)))</f>
        <v/>
      </c>
      <c r="I142" s="11" t="str">
        <f t="shared" si="16"/>
        <v/>
      </c>
      <c r="J142" s="11" t="str">
        <f t="shared" si="17"/>
        <v/>
      </c>
      <c r="K142" s="15" t="str">
        <f t="shared" si="18"/>
        <v/>
      </c>
      <c r="L142" s="5" t="str">
        <f t="shared" si="19"/>
        <v/>
      </c>
    </row>
    <row r="143" spans="1:12" x14ac:dyDescent="0.15">
      <c r="A143" s="6" t="str">
        <f>IF(ISNUMBER('Race 1'!A143),'Race 1'!A143,"")</f>
        <v/>
      </c>
      <c r="B143" s="8" t="str">
        <f>IF(ISNUMBER('Race 1'!A143),'Race 1'!B143,"")</f>
        <v/>
      </c>
      <c r="C143" s="5" t="str">
        <f>IF(ISNUMBER('Race 1'!A143),'Race 1'!C143&amp;" "&amp;'Race 1'!D143,"")</f>
        <v/>
      </c>
      <c r="D143" s="5" t="str">
        <f>IF(ISNUMBER('Race 1'!A143),'Race 1'!G143,"")</f>
        <v/>
      </c>
      <c r="E143" s="5" t="str">
        <f>IF(ISNUMBER('Race 1'!A143),'Race 1'!I143,"")</f>
        <v/>
      </c>
      <c r="F143" s="5" t="str">
        <f>IF(ISNUMBER('Race 1'!A143),'Race 1'!H143,"")</f>
        <v/>
      </c>
      <c r="G143" s="11" t="str">
        <f>IF(ISNUMBER('Race 1'!A143),'Race 1'!O143,"")</f>
        <v/>
      </c>
      <c r="H143" s="14" t="str">
        <f>IF(A143="","",IF(E143="Men",VLOOKUP(F143,'Time trial standards'!A$4:B$83,2,FALSE),VLOOKUP(F143,'Time trial standards'!A$4:C$83,3,FALSE)))</f>
        <v/>
      </c>
      <c r="I143" s="11" t="str">
        <f t="shared" si="16"/>
        <v/>
      </c>
      <c r="J143" s="11" t="str">
        <f t="shared" si="17"/>
        <v/>
      </c>
      <c r="K143" s="15" t="str">
        <f t="shared" si="18"/>
        <v/>
      </c>
      <c r="L143" s="5" t="str">
        <f t="shared" si="19"/>
        <v/>
      </c>
    </row>
    <row r="144" spans="1:12" x14ac:dyDescent="0.15">
      <c r="A144" s="6" t="str">
        <f>IF(ISNUMBER('Race 1'!A144),'Race 1'!A144,"")</f>
        <v/>
      </c>
      <c r="B144" s="8" t="str">
        <f>IF(ISNUMBER('Race 1'!A144),'Race 1'!B144,"")</f>
        <v/>
      </c>
      <c r="C144" s="5" t="str">
        <f>IF(ISNUMBER('Race 1'!A144),'Race 1'!C144&amp;" "&amp;'Race 1'!D144,"")</f>
        <v/>
      </c>
      <c r="D144" s="5" t="str">
        <f>IF(ISNUMBER('Race 1'!A144),'Race 1'!G144,"")</f>
        <v/>
      </c>
      <c r="E144" s="5" t="str">
        <f>IF(ISNUMBER('Race 1'!A144),'Race 1'!I144,"")</f>
        <v/>
      </c>
      <c r="F144" s="5" t="str">
        <f>IF(ISNUMBER('Race 1'!A144),'Race 1'!H144,"")</f>
        <v/>
      </c>
      <c r="G144" s="11" t="str">
        <f>IF(ISNUMBER('Race 1'!A144),'Race 1'!O144,"")</f>
        <v/>
      </c>
      <c r="H144" s="14" t="str">
        <f>IF(A144="","",IF(E144="Men",VLOOKUP(F144,'Time trial standards'!A$4:B$83,2,FALSE),VLOOKUP(F144,'Time trial standards'!A$4:C$83,3,FALSE)))</f>
        <v/>
      </c>
      <c r="I144" s="11" t="str">
        <f t="shared" si="16"/>
        <v/>
      </c>
      <c r="J144" s="11" t="str">
        <f t="shared" si="17"/>
        <v/>
      </c>
      <c r="K144" s="15" t="str">
        <f t="shared" si="18"/>
        <v/>
      </c>
      <c r="L144" s="5" t="str">
        <f t="shared" si="19"/>
        <v/>
      </c>
    </row>
    <row r="145" spans="1:12" x14ac:dyDescent="0.15">
      <c r="A145" s="6" t="str">
        <f>IF(ISNUMBER('Race 1'!A145),'Race 1'!A145,"")</f>
        <v/>
      </c>
      <c r="B145" s="8" t="str">
        <f>IF(ISNUMBER('Race 1'!A145),'Race 1'!B145,"")</f>
        <v/>
      </c>
      <c r="C145" s="5" t="str">
        <f>IF(ISNUMBER('Race 1'!A145),'Race 1'!C145&amp;" "&amp;'Race 1'!D145,"")</f>
        <v/>
      </c>
      <c r="D145" s="5" t="str">
        <f>IF(ISNUMBER('Race 1'!A145),'Race 1'!G145,"")</f>
        <v/>
      </c>
      <c r="E145" s="5" t="str">
        <f>IF(ISNUMBER('Race 1'!A145),'Race 1'!I145,"")</f>
        <v/>
      </c>
      <c r="F145" s="5" t="str">
        <f>IF(ISNUMBER('Race 1'!A145),'Race 1'!H145,"")</f>
        <v/>
      </c>
      <c r="G145" s="11" t="str">
        <f>IF(ISNUMBER('Race 1'!A145),'Race 1'!O145,"")</f>
        <v/>
      </c>
      <c r="H145" s="14" t="str">
        <f>IF(A145="","",IF(E145="Men",VLOOKUP(F145,'Time trial standards'!A$4:B$83,2,FALSE),VLOOKUP(F145,'Time trial standards'!A$4:C$83,3,FALSE)))</f>
        <v/>
      </c>
      <c r="I145" s="11" t="str">
        <f t="shared" si="16"/>
        <v/>
      </c>
      <c r="J145" s="11" t="str">
        <f t="shared" si="17"/>
        <v/>
      </c>
      <c r="K145" s="15" t="str">
        <f t="shared" si="18"/>
        <v/>
      </c>
      <c r="L145" s="5" t="str">
        <f t="shared" si="19"/>
        <v/>
      </c>
    </row>
    <row r="146" spans="1:12" x14ac:dyDescent="0.15">
      <c r="A146" s="6" t="str">
        <f>IF(ISNUMBER('Race 1'!A146),'Race 1'!A146,"")</f>
        <v/>
      </c>
      <c r="B146" s="8" t="str">
        <f>IF(ISNUMBER('Race 1'!A146),'Race 1'!B146,"")</f>
        <v/>
      </c>
      <c r="C146" s="5" t="str">
        <f>IF(ISNUMBER('Race 1'!A146),'Race 1'!C146&amp;" "&amp;'Race 1'!D146,"")</f>
        <v/>
      </c>
      <c r="D146" s="5" t="str">
        <f>IF(ISNUMBER('Race 1'!A146),'Race 1'!G146,"")</f>
        <v/>
      </c>
      <c r="E146" s="5" t="str">
        <f>IF(ISNUMBER('Race 1'!A146),'Race 1'!I146,"")</f>
        <v/>
      </c>
      <c r="F146" s="5" t="str">
        <f>IF(ISNUMBER('Race 1'!A146),'Race 1'!H146,"")</f>
        <v/>
      </c>
      <c r="G146" s="11" t="str">
        <f>IF(ISNUMBER('Race 1'!A146),'Race 1'!O146,"")</f>
        <v/>
      </c>
      <c r="H146" s="14" t="str">
        <f>IF(A146="","",IF(E146="Men",VLOOKUP(F146,'Time trial standards'!A$4:B$83,2,FALSE),VLOOKUP(F146,'Time trial standards'!A$4:C$83,3,FALSE)))</f>
        <v/>
      </c>
      <c r="I146" s="11" t="str">
        <f t="shared" si="16"/>
        <v/>
      </c>
      <c r="J146" s="11" t="str">
        <f t="shared" si="17"/>
        <v/>
      </c>
      <c r="K146" s="15" t="str">
        <f t="shared" si="18"/>
        <v/>
      </c>
      <c r="L146" s="5" t="str">
        <f t="shared" si="19"/>
        <v/>
      </c>
    </row>
    <row r="147" spans="1:12" x14ac:dyDescent="0.15">
      <c r="A147" s="6" t="str">
        <f>IF(ISNUMBER('Race 1'!A147),'Race 1'!A147,"")</f>
        <v/>
      </c>
      <c r="B147" s="8" t="str">
        <f>IF(ISNUMBER('Race 1'!A147),'Race 1'!B147,"")</f>
        <v/>
      </c>
      <c r="C147" s="5" t="str">
        <f>IF(ISNUMBER('Race 1'!A147),'Race 1'!C147&amp;" "&amp;'Race 1'!D147,"")</f>
        <v/>
      </c>
      <c r="D147" s="5" t="str">
        <f>IF(ISNUMBER('Race 1'!A147),'Race 1'!G147,"")</f>
        <v/>
      </c>
      <c r="E147" s="5" t="str">
        <f>IF(ISNUMBER('Race 1'!A147),'Race 1'!I147,"")</f>
        <v/>
      </c>
      <c r="F147" s="5" t="str">
        <f>IF(ISNUMBER('Race 1'!A147),'Race 1'!H147,"")</f>
        <v/>
      </c>
      <c r="G147" s="11" t="str">
        <f>IF(ISNUMBER('Race 1'!A147),'Race 1'!O147,"")</f>
        <v/>
      </c>
      <c r="H147" s="14" t="str">
        <f>IF(A147="","",IF(E147="Men",VLOOKUP(F147,'Time trial standards'!A$4:B$83,2,FALSE),VLOOKUP(F147,'Time trial standards'!A$4:C$83,3,FALSE)))</f>
        <v/>
      </c>
      <c r="I147" s="11" t="str">
        <f t="shared" si="16"/>
        <v/>
      </c>
      <c r="J147" s="11" t="str">
        <f t="shared" si="17"/>
        <v/>
      </c>
      <c r="K147" s="15" t="str">
        <f t="shared" si="18"/>
        <v/>
      </c>
      <c r="L147" s="5" t="str">
        <f t="shared" si="19"/>
        <v/>
      </c>
    </row>
    <row r="148" spans="1:12" x14ac:dyDescent="0.15">
      <c r="A148" s="6" t="str">
        <f>IF(ISNUMBER('Race 1'!A148),'Race 1'!A148,"")</f>
        <v/>
      </c>
      <c r="B148" s="8" t="str">
        <f>IF(ISNUMBER('Race 1'!A148),'Race 1'!B148,"")</f>
        <v/>
      </c>
      <c r="C148" s="5" t="str">
        <f>IF(ISNUMBER('Race 1'!A148),'Race 1'!C148&amp;" "&amp;'Race 1'!D148,"")</f>
        <v/>
      </c>
      <c r="D148" s="5" t="str">
        <f>IF(ISNUMBER('Race 1'!A148),'Race 1'!G148,"")</f>
        <v/>
      </c>
      <c r="E148" s="5" t="str">
        <f>IF(ISNUMBER('Race 1'!A148),'Race 1'!I148,"")</f>
        <v/>
      </c>
      <c r="F148" s="5" t="str">
        <f>IF(ISNUMBER('Race 1'!A148),'Race 1'!H148,"")</f>
        <v/>
      </c>
      <c r="G148" s="11" t="str">
        <f>IF(ISNUMBER('Race 1'!A148),'Race 1'!O148,"")</f>
        <v/>
      </c>
      <c r="H148" s="14" t="str">
        <f>IF(A148="","",IF(E148="Men",VLOOKUP(F148,'Time trial standards'!A$4:B$83,2,FALSE),VLOOKUP(F148,'Time trial standards'!A$4:C$83,3,FALSE)))</f>
        <v/>
      </c>
      <c r="I148" s="11" t="str">
        <f t="shared" si="16"/>
        <v/>
      </c>
      <c r="J148" s="11" t="str">
        <f t="shared" si="17"/>
        <v/>
      </c>
      <c r="K148" s="15" t="str">
        <f t="shared" si="18"/>
        <v/>
      </c>
      <c r="L148" s="5" t="str">
        <f t="shared" si="19"/>
        <v/>
      </c>
    </row>
    <row r="149" spans="1:12" x14ac:dyDescent="0.15">
      <c r="A149" s="6" t="str">
        <f>IF(ISNUMBER('Race 1'!A149),'Race 1'!A149,"")</f>
        <v/>
      </c>
      <c r="B149" s="8" t="str">
        <f>IF(ISNUMBER('Race 1'!A149),'Race 1'!B149,"")</f>
        <v/>
      </c>
      <c r="C149" s="5" t="str">
        <f>IF(ISNUMBER('Race 1'!A149),'Race 1'!C149&amp;" "&amp;'Race 1'!D149,"")</f>
        <v/>
      </c>
      <c r="D149" s="5" t="str">
        <f>IF(ISNUMBER('Race 1'!A149),'Race 1'!G149,"")</f>
        <v/>
      </c>
      <c r="E149" s="5" t="str">
        <f>IF(ISNUMBER('Race 1'!A149),'Race 1'!I149,"")</f>
        <v/>
      </c>
      <c r="F149" s="5" t="str">
        <f>IF(ISNUMBER('Race 1'!A149),'Race 1'!H149,"")</f>
        <v/>
      </c>
      <c r="G149" s="11" t="str">
        <f>IF(ISNUMBER('Race 1'!A149),'Race 1'!O149,"")</f>
        <v/>
      </c>
      <c r="H149" s="14" t="str">
        <f>IF(A149="","",IF(E149="Men",VLOOKUP(F149,'Time trial standards'!A$4:B$83,2,FALSE),VLOOKUP(F149,'Time trial standards'!A$4:C$83,3,FALSE)))</f>
        <v/>
      </c>
      <c r="I149" s="11" t="str">
        <f t="shared" si="16"/>
        <v/>
      </c>
      <c r="J149" s="11" t="str">
        <f t="shared" si="17"/>
        <v/>
      </c>
      <c r="K149" s="15" t="str">
        <f t="shared" si="18"/>
        <v/>
      </c>
      <c r="L149" s="5" t="str">
        <f t="shared" si="19"/>
        <v/>
      </c>
    </row>
    <row r="150" spans="1:12" x14ac:dyDescent="0.15">
      <c r="A150" s="6" t="str">
        <f>IF(ISNUMBER('Race 1'!A150),'Race 1'!A150,"")</f>
        <v/>
      </c>
      <c r="B150" s="8" t="str">
        <f>IF(ISNUMBER('Race 1'!A150),'Race 1'!B150,"")</f>
        <v/>
      </c>
      <c r="C150" s="5" t="str">
        <f>IF(ISNUMBER('Race 1'!A150),'Race 1'!C150&amp;" "&amp;'Race 1'!D150,"")</f>
        <v/>
      </c>
      <c r="D150" s="5" t="str">
        <f>IF(ISNUMBER('Race 1'!A150),'Race 1'!G150,"")</f>
        <v/>
      </c>
      <c r="E150" s="5" t="str">
        <f>IF(ISNUMBER('Race 1'!A150),'Race 1'!I150,"")</f>
        <v/>
      </c>
      <c r="F150" s="5" t="str">
        <f>IF(ISNUMBER('Race 1'!A150),'Race 1'!H150,"")</f>
        <v/>
      </c>
      <c r="G150" s="11" t="str">
        <f>IF(ISNUMBER('Race 1'!A150),'Race 1'!O150,"")</f>
        <v/>
      </c>
      <c r="H150" s="14" t="str">
        <f>IF(A150="","",IF(E150="Men",VLOOKUP(F150,'Time trial standards'!A$4:B$83,2,FALSE),VLOOKUP(F150,'Time trial standards'!A$4:C$83,3,FALSE)))</f>
        <v/>
      </c>
      <c r="I150" s="11" t="str">
        <f t="shared" si="16"/>
        <v/>
      </c>
      <c r="J150" s="11" t="str">
        <f t="shared" si="17"/>
        <v/>
      </c>
      <c r="K150" s="15" t="str">
        <f t="shared" si="18"/>
        <v/>
      </c>
      <c r="L150" s="5" t="str">
        <f t="shared" si="19"/>
        <v/>
      </c>
    </row>
    <row r="151" spans="1:12" x14ac:dyDescent="0.15">
      <c r="A151" s="6" t="str">
        <f>IF(ISNUMBER('Race 1'!A151),'Race 1'!A151,"")</f>
        <v/>
      </c>
      <c r="B151" s="8" t="str">
        <f>IF(ISNUMBER('Race 1'!A151),'Race 1'!B151,"")</f>
        <v/>
      </c>
      <c r="C151" s="5" t="str">
        <f>IF(ISNUMBER('Race 1'!A151),'Race 1'!C151&amp;" "&amp;'Race 1'!D151,"")</f>
        <v/>
      </c>
      <c r="D151" s="5" t="str">
        <f>IF(ISNUMBER('Race 1'!A151),'Race 1'!G151,"")</f>
        <v/>
      </c>
      <c r="E151" s="5" t="str">
        <f>IF(ISNUMBER('Race 1'!A151),'Race 1'!I151,"")</f>
        <v/>
      </c>
      <c r="F151" s="5" t="str">
        <f>IF(ISNUMBER('Race 1'!A151),'Race 1'!H151,"")</f>
        <v/>
      </c>
      <c r="G151" s="11" t="str">
        <f>IF(ISNUMBER('Race 1'!A151),'Race 1'!O151,"")</f>
        <v/>
      </c>
      <c r="H151" s="14" t="str">
        <f>IF(A151="","",IF(E151="Men",VLOOKUP(F151,'Time trial standards'!A$4:B$83,2,FALSE),VLOOKUP(F151,'Time trial standards'!A$4:C$83,3,FALSE)))</f>
        <v/>
      </c>
      <c r="I151" s="11" t="str">
        <f t="shared" si="16"/>
        <v/>
      </c>
      <c r="J151" s="11" t="str">
        <f t="shared" si="17"/>
        <v/>
      </c>
      <c r="K151" s="15" t="str">
        <f t="shared" si="18"/>
        <v/>
      </c>
      <c r="L151" s="5" t="str">
        <f t="shared" si="19"/>
        <v/>
      </c>
    </row>
    <row r="152" spans="1:12" x14ac:dyDescent="0.15">
      <c r="A152" s="6" t="str">
        <f>IF(ISNUMBER('Race 1'!A152),'Race 1'!A152,"")</f>
        <v/>
      </c>
      <c r="B152" s="8" t="str">
        <f>IF(ISNUMBER('Race 1'!A152),'Race 1'!B152,"")</f>
        <v/>
      </c>
      <c r="C152" s="5" t="str">
        <f>IF(ISNUMBER('Race 1'!A152),'Race 1'!C152&amp;" "&amp;'Race 1'!D152,"")</f>
        <v/>
      </c>
      <c r="D152" s="5" t="str">
        <f>IF(ISNUMBER('Race 1'!A152),'Race 1'!G152,"")</f>
        <v/>
      </c>
      <c r="E152" s="5" t="str">
        <f>IF(ISNUMBER('Race 1'!A152),'Race 1'!I152,"")</f>
        <v/>
      </c>
      <c r="F152" s="5" t="str">
        <f>IF(ISNUMBER('Race 1'!A152),'Race 1'!H152,"")</f>
        <v/>
      </c>
      <c r="G152" s="11" t="str">
        <f>IF(ISNUMBER('Race 1'!A152),'Race 1'!O152,"")</f>
        <v/>
      </c>
      <c r="H152" s="14" t="str">
        <f>IF(A152="","",IF(E152="Men",VLOOKUP(F152,'Time trial standards'!A$4:B$83,2,FALSE),VLOOKUP(F152,'Time trial standards'!A$4:C$83,3,FALSE)))</f>
        <v/>
      </c>
      <c r="I152" s="11" t="str">
        <f t="shared" si="16"/>
        <v/>
      </c>
      <c r="J152" s="11" t="str">
        <f t="shared" si="17"/>
        <v/>
      </c>
      <c r="K152" s="15" t="str">
        <f t="shared" si="18"/>
        <v/>
      </c>
      <c r="L152" s="5" t="str">
        <f t="shared" si="19"/>
        <v/>
      </c>
    </row>
    <row r="153" spans="1:12" x14ac:dyDescent="0.15">
      <c r="A153" s="6" t="str">
        <f>IF(ISNUMBER('Race 1'!A153),'Race 1'!A153,"")</f>
        <v/>
      </c>
      <c r="B153" s="8" t="str">
        <f>IF(ISNUMBER('Race 1'!A153),'Race 1'!B153,"")</f>
        <v/>
      </c>
      <c r="C153" s="5" t="str">
        <f>IF(ISNUMBER('Race 1'!A153),'Race 1'!C153&amp;" "&amp;'Race 1'!D153,"")</f>
        <v/>
      </c>
      <c r="D153" s="5" t="str">
        <f>IF(ISNUMBER('Race 1'!A153),'Race 1'!G153,"")</f>
        <v/>
      </c>
      <c r="E153" s="5" t="str">
        <f>IF(ISNUMBER('Race 1'!A153),'Race 1'!I153,"")</f>
        <v/>
      </c>
      <c r="F153" s="5" t="str">
        <f>IF(ISNUMBER('Race 1'!A153),'Race 1'!H153,"")</f>
        <v/>
      </c>
      <c r="G153" s="11" t="str">
        <f>IF(ISNUMBER('Race 1'!A153),'Race 1'!O153,"")</f>
        <v/>
      </c>
      <c r="H153" s="14" t="str">
        <f>IF(A153="","",IF(E153="Men",VLOOKUP(F153,'Time trial standards'!A$4:B$83,2,FALSE),VLOOKUP(F153,'Time trial standards'!A$4:C$83,3,FALSE)))</f>
        <v/>
      </c>
      <c r="I153" s="11" t="str">
        <f t="shared" si="16"/>
        <v/>
      </c>
      <c r="J153" s="11" t="str">
        <f t="shared" si="17"/>
        <v/>
      </c>
      <c r="K153" s="15" t="str">
        <f t="shared" si="18"/>
        <v/>
      </c>
      <c r="L153" s="5" t="str">
        <f t="shared" si="19"/>
        <v/>
      </c>
    </row>
    <row r="154" spans="1:12" x14ac:dyDescent="0.15">
      <c r="A154" s="6" t="str">
        <f>IF(ISNUMBER('Race 1'!A154),'Race 1'!A154,"")</f>
        <v/>
      </c>
      <c r="B154" s="8" t="str">
        <f>IF(ISNUMBER('Race 1'!A154),'Race 1'!B154,"")</f>
        <v/>
      </c>
      <c r="C154" s="5" t="str">
        <f>IF(ISNUMBER('Race 1'!A154),'Race 1'!C154&amp;" "&amp;'Race 1'!D154,"")</f>
        <v/>
      </c>
      <c r="D154" s="5" t="str">
        <f>IF(ISNUMBER('Race 1'!A154),'Race 1'!G154,"")</f>
        <v/>
      </c>
      <c r="E154" s="5" t="str">
        <f>IF(ISNUMBER('Race 1'!A154),'Race 1'!I154,"")</f>
        <v/>
      </c>
      <c r="F154" s="5" t="str">
        <f>IF(ISNUMBER('Race 1'!A154),'Race 1'!H154,"")</f>
        <v/>
      </c>
      <c r="G154" s="11" t="str">
        <f>IF(ISNUMBER('Race 1'!A154),'Race 1'!O154,"")</f>
        <v/>
      </c>
      <c r="H154" s="14" t="str">
        <f>IF(A154="","",IF(E154="Men",VLOOKUP(F154,'Time trial standards'!A$4:B$83,2,FALSE),VLOOKUP(F154,'Time trial standards'!A$4:C$83,3,FALSE)))</f>
        <v/>
      </c>
      <c r="I154" s="11" t="str">
        <f t="shared" si="16"/>
        <v/>
      </c>
      <c r="J154" s="11" t="str">
        <f t="shared" si="17"/>
        <v/>
      </c>
      <c r="K154" s="15" t="str">
        <f t="shared" si="18"/>
        <v/>
      </c>
      <c r="L154" s="5" t="str">
        <f t="shared" si="19"/>
        <v/>
      </c>
    </row>
    <row r="155" spans="1:12" x14ac:dyDescent="0.15">
      <c r="H155" s="14"/>
    </row>
    <row r="156" spans="1:12" x14ac:dyDescent="0.15">
      <c r="H156" s="14"/>
    </row>
    <row r="157" spans="1:12" x14ac:dyDescent="0.15">
      <c r="H157" s="14"/>
    </row>
    <row r="158" spans="1:12" x14ac:dyDescent="0.15">
      <c r="H158" s="14"/>
    </row>
    <row r="159" spans="1:12" x14ac:dyDescent="0.15">
      <c r="H159" s="14"/>
    </row>
    <row r="160" spans="1:12" x14ac:dyDescent="0.15">
      <c r="H160" s="14"/>
    </row>
    <row r="161" spans="8:8" x14ac:dyDescent="0.15">
      <c r="H161" s="14"/>
    </row>
    <row r="162" spans="8:8" x14ac:dyDescent="0.15">
      <c r="H162" s="14"/>
    </row>
    <row r="163" spans="8:8" x14ac:dyDescent="0.15">
      <c r="H163" s="14"/>
    </row>
    <row r="164" spans="8:8" x14ac:dyDescent="0.15">
      <c r="H164" s="14"/>
    </row>
    <row r="165" spans="8:8" x14ac:dyDescent="0.15">
      <c r="H165" s="14"/>
    </row>
    <row r="166" spans="8:8" x14ac:dyDescent="0.15">
      <c r="H166" s="14"/>
    </row>
    <row r="167" spans="8:8" x14ac:dyDescent="0.15">
      <c r="H167" s="14"/>
    </row>
    <row r="168" spans="8:8" x14ac:dyDescent="0.15">
      <c r="H168" s="14"/>
    </row>
    <row r="169" spans="8:8" x14ac:dyDescent="0.15">
      <c r="H169" s="14"/>
    </row>
    <row r="170" spans="8:8" x14ac:dyDescent="0.15">
      <c r="H170" s="14"/>
    </row>
    <row r="171" spans="8:8" x14ac:dyDescent="0.15">
      <c r="H171" s="14"/>
    </row>
    <row r="172" spans="8:8" x14ac:dyDescent="0.15">
      <c r="H172" s="14"/>
    </row>
    <row r="173" spans="8:8" x14ac:dyDescent="0.15">
      <c r="H173" s="14"/>
    </row>
    <row r="174" spans="8:8" x14ac:dyDescent="0.15">
      <c r="H174" s="14"/>
    </row>
    <row r="175" spans="8:8" x14ac:dyDescent="0.15">
      <c r="H175" s="14"/>
    </row>
    <row r="176" spans="8:8" x14ac:dyDescent="0.15">
      <c r="H176" s="14"/>
    </row>
    <row r="177" spans="8:8" x14ac:dyDescent="0.15">
      <c r="H177" s="14"/>
    </row>
    <row r="178" spans="8:8" x14ac:dyDescent="0.15">
      <c r="H178" s="14"/>
    </row>
    <row r="179" spans="8:8" x14ac:dyDescent="0.15">
      <c r="H179" s="14"/>
    </row>
    <row r="180" spans="8:8" x14ac:dyDescent="0.15">
      <c r="H180" s="14"/>
    </row>
    <row r="181" spans="8:8" x14ac:dyDescent="0.15">
      <c r="H181" s="14"/>
    </row>
    <row r="182" spans="8:8" x14ac:dyDescent="0.15">
      <c r="H182" s="14"/>
    </row>
    <row r="183" spans="8:8" x14ac:dyDescent="0.15">
      <c r="H183" s="14"/>
    </row>
    <row r="184" spans="8:8" x14ac:dyDescent="0.15">
      <c r="H184" s="14"/>
    </row>
    <row r="185" spans="8:8" x14ac:dyDescent="0.15">
      <c r="H185" s="14"/>
    </row>
    <row r="186" spans="8:8" x14ac:dyDescent="0.15">
      <c r="H186" s="14"/>
    </row>
    <row r="187" spans="8:8" x14ac:dyDescent="0.15">
      <c r="H187" s="14"/>
    </row>
    <row r="188" spans="8:8" x14ac:dyDescent="0.15">
      <c r="H188" s="14"/>
    </row>
    <row r="189" spans="8:8" x14ac:dyDescent="0.15">
      <c r="H189" s="14"/>
    </row>
    <row r="190" spans="8:8" x14ac:dyDescent="0.15">
      <c r="H190" s="14"/>
    </row>
    <row r="191" spans="8:8" x14ac:dyDescent="0.15">
      <c r="H191" s="14"/>
    </row>
    <row r="192" spans="8:8" x14ac:dyDescent="0.15">
      <c r="H192" s="14"/>
    </row>
    <row r="193" spans="8:8" x14ac:dyDescent="0.15">
      <c r="H193" s="14"/>
    </row>
    <row r="194" spans="8:8" x14ac:dyDescent="0.15">
      <c r="H194" s="14"/>
    </row>
    <row r="195" spans="8:8" x14ac:dyDescent="0.15">
      <c r="H195" s="14"/>
    </row>
    <row r="196" spans="8:8" x14ac:dyDescent="0.15">
      <c r="H196" s="14"/>
    </row>
    <row r="197" spans="8:8" x14ac:dyDescent="0.15">
      <c r="H197" s="14"/>
    </row>
    <row r="198" spans="8:8" x14ac:dyDescent="0.15">
      <c r="H198" s="14"/>
    </row>
    <row r="199" spans="8:8" x14ac:dyDescent="0.15">
      <c r="H199" s="14"/>
    </row>
    <row r="200" spans="8:8" x14ac:dyDescent="0.15">
      <c r="H200" s="14"/>
    </row>
    <row r="201" spans="8:8" x14ac:dyDescent="0.15">
      <c r="H201" s="14"/>
    </row>
    <row r="202" spans="8:8" x14ac:dyDescent="0.15">
      <c r="H202" s="14"/>
    </row>
  </sheetData>
  <autoFilter ref="A1:L202" xr:uid="{00000000-0009-0000-0000-000001000000}">
    <sortState xmlns:xlrd2="http://schemas.microsoft.com/office/spreadsheetml/2017/richdata2" ref="A2:L202">
      <sortCondition ref="L1:L202"/>
    </sortState>
  </autoFilter>
  <sortState xmlns:xlrd2="http://schemas.microsoft.com/office/spreadsheetml/2017/richdata2" ref="A2:L27">
    <sortCondition ref="E2:E27"/>
    <sortCondition ref="L2:L27"/>
  </sortState>
  <pageMargins left="0.7" right="0.7" top="0.75" bottom="0.75" header="0.3" footer="0.3"/>
  <pageSetup paperSize="9" orientation="portrait" horizontalDpi="4294967293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4"/>
  <sheetViews>
    <sheetView zoomScaleNormal="100" workbookViewId="0">
      <selection activeCell="D7" sqref="D7"/>
    </sheetView>
  </sheetViews>
  <sheetFormatPr baseColWidth="10" defaultRowHeight="13" x14ac:dyDescent="0.15"/>
  <cols>
    <col min="1" max="2" width="8.83203125" customWidth="1"/>
    <col min="3" max="3" width="11.5" bestFit="1" customWidth="1"/>
    <col min="4" max="4" width="10.6640625" bestFit="1" customWidth="1"/>
    <col min="5" max="256" width="8.83203125" customWidth="1"/>
  </cols>
  <sheetData>
    <row r="1" spans="1:19" ht="17" thickBot="1" x14ac:dyDescent="0.25">
      <c r="A1" s="18" t="s">
        <v>0</v>
      </c>
      <c r="B1" s="16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7</v>
      </c>
      <c r="H1" s="16" t="s">
        <v>8</v>
      </c>
      <c r="I1" s="17" t="s">
        <v>9</v>
      </c>
      <c r="J1" s="17" t="s">
        <v>11</v>
      </c>
      <c r="K1" s="17" t="s">
        <v>52</v>
      </c>
      <c r="L1" s="16" t="s">
        <v>12</v>
      </c>
      <c r="M1" s="16" t="s">
        <v>13</v>
      </c>
      <c r="N1" s="16" t="s">
        <v>14</v>
      </c>
      <c r="O1" s="16" t="s">
        <v>15</v>
      </c>
      <c r="P1" s="16" t="s">
        <v>53</v>
      </c>
      <c r="Q1" s="16" t="s">
        <v>16</v>
      </c>
      <c r="R1" s="16" t="s">
        <v>17</v>
      </c>
    </row>
    <row r="2" spans="1:19" x14ac:dyDescent="0.15">
      <c r="A2" s="66">
        <v>1</v>
      </c>
      <c r="B2" s="20">
        <v>17</v>
      </c>
      <c r="C2" t="s">
        <v>109</v>
      </c>
      <c r="D2" t="s">
        <v>110</v>
      </c>
      <c r="E2" t="s">
        <v>124</v>
      </c>
      <c r="F2" t="s">
        <v>6</v>
      </c>
      <c r="G2" t="s">
        <v>75</v>
      </c>
      <c r="H2" s="20">
        <v>52</v>
      </c>
      <c r="I2" t="s">
        <v>10</v>
      </c>
      <c r="J2" t="s">
        <v>113</v>
      </c>
      <c r="K2" t="s">
        <v>54</v>
      </c>
      <c r="L2" s="20" t="s">
        <v>259</v>
      </c>
      <c r="M2" s="20" t="s">
        <v>157</v>
      </c>
      <c r="N2" s="20" t="s">
        <v>414</v>
      </c>
      <c r="O2" s="20" t="s">
        <v>148</v>
      </c>
      <c r="P2" s="20"/>
      <c r="Q2" s="20" t="s">
        <v>415</v>
      </c>
      <c r="R2" s="20" t="s">
        <v>148</v>
      </c>
    </row>
    <row r="3" spans="1:19" x14ac:dyDescent="0.15">
      <c r="A3" s="66">
        <v>2</v>
      </c>
      <c r="B3" s="20">
        <v>8</v>
      </c>
      <c r="C3" t="s">
        <v>261</v>
      </c>
      <c r="D3" t="s">
        <v>262</v>
      </c>
      <c r="E3" t="s">
        <v>216</v>
      </c>
      <c r="G3" t="s">
        <v>75</v>
      </c>
      <c r="H3" s="20">
        <v>22</v>
      </c>
      <c r="I3" t="s">
        <v>22</v>
      </c>
      <c r="J3" t="s">
        <v>263</v>
      </c>
      <c r="L3" s="20" t="s">
        <v>244</v>
      </c>
      <c r="M3" s="20" t="s">
        <v>23</v>
      </c>
      <c r="N3" s="20" t="s">
        <v>416</v>
      </c>
      <c r="O3" s="20" t="s">
        <v>417</v>
      </c>
      <c r="P3" s="20" t="s">
        <v>418</v>
      </c>
      <c r="Q3" s="20" t="s">
        <v>419</v>
      </c>
      <c r="R3" s="20" t="s">
        <v>417</v>
      </c>
    </row>
    <row r="4" spans="1:19" ht="14" thickBot="1" x14ac:dyDescent="0.2">
      <c r="A4" s="66">
        <v>3</v>
      </c>
      <c r="B4" s="20">
        <v>20</v>
      </c>
      <c r="C4" t="s">
        <v>165</v>
      </c>
      <c r="D4" t="s">
        <v>222</v>
      </c>
      <c r="E4" t="s">
        <v>216</v>
      </c>
      <c r="G4" t="s">
        <v>75</v>
      </c>
      <c r="H4" s="20">
        <v>52</v>
      </c>
      <c r="I4" t="s">
        <v>10</v>
      </c>
      <c r="J4" t="s">
        <v>167</v>
      </c>
      <c r="L4" s="20" t="s">
        <v>420</v>
      </c>
      <c r="M4" s="20" t="s">
        <v>128</v>
      </c>
      <c r="N4" s="20" t="s">
        <v>421</v>
      </c>
      <c r="O4" s="20" t="s">
        <v>422</v>
      </c>
      <c r="P4" s="20" t="s">
        <v>423</v>
      </c>
      <c r="Q4" s="20" t="s">
        <v>424</v>
      </c>
      <c r="R4" s="20" t="s">
        <v>422</v>
      </c>
      <c r="S4" s="1"/>
    </row>
    <row r="5" spans="1:19" x14ac:dyDescent="0.15">
      <c r="A5" s="66">
        <v>4</v>
      </c>
      <c r="B5" s="20">
        <v>24</v>
      </c>
      <c r="C5" t="s">
        <v>350</v>
      </c>
      <c r="D5" t="s">
        <v>425</v>
      </c>
      <c r="E5" t="s">
        <v>286</v>
      </c>
      <c r="G5" t="s">
        <v>75</v>
      </c>
      <c r="H5" s="20">
        <v>19</v>
      </c>
      <c r="I5" t="s">
        <v>10</v>
      </c>
      <c r="J5" t="s">
        <v>426</v>
      </c>
      <c r="L5" s="20" t="s">
        <v>427</v>
      </c>
      <c r="M5" s="20" t="s">
        <v>132</v>
      </c>
      <c r="N5" s="20" t="s">
        <v>428</v>
      </c>
      <c r="O5" s="20" t="s">
        <v>429</v>
      </c>
      <c r="P5" s="20" t="s">
        <v>430</v>
      </c>
      <c r="Q5" s="20" t="s">
        <v>329</v>
      </c>
      <c r="R5" s="20" t="s">
        <v>429</v>
      </c>
      <c r="S5" s="2"/>
    </row>
    <row r="6" spans="1:19" x14ac:dyDescent="0.15">
      <c r="A6" s="66">
        <v>5</v>
      </c>
      <c r="B6" s="20">
        <v>27</v>
      </c>
      <c r="C6" t="s">
        <v>37</v>
      </c>
      <c r="D6" t="s">
        <v>77</v>
      </c>
      <c r="E6" t="s">
        <v>216</v>
      </c>
      <c r="F6" t="s">
        <v>6</v>
      </c>
      <c r="G6" t="s">
        <v>75</v>
      </c>
      <c r="H6" s="20">
        <v>40</v>
      </c>
      <c r="I6" t="s">
        <v>10</v>
      </c>
      <c r="J6" t="s">
        <v>38</v>
      </c>
      <c r="K6" t="s">
        <v>54</v>
      </c>
      <c r="L6" s="20" t="s">
        <v>276</v>
      </c>
      <c r="M6" s="20" t="s">
        <v>36</v>
      </c>
      <c r="N6" s="20" t="s">
        <v>431</v>
      </c>
      <c r="O6" s="20" t="s">
        <v>432</v>
      </c>
      <c r="P6" s="20" t="s">
        <v>433</v>
      </c>
      <c r="Q6" s="20" t="s">
        <v>434</v>
      </c>
      <c r="R6" s="20" t="s">
        <v>432</v>
      </c>
      <c r="S6" s="2"/>
    </row>
    <row r="7" spans="1:19" x14ac:dyDescent="0.15">
      <c r="A7" s="66">
        <v>6</v>
      </c>
      <c r="B7" s="20">
        <v>30</v>
      </c>
      <c r="C7" t="s">
        <v>393</v>
      </c>
      <c r="D7" t="s">
        <v>394</v>
      </c>
      <c r="E7" t="s">
        <v>216</v>
      </c>
      <c r="G7" t="s">
        <v>75</v>
      </c>
      <c r="H7" s="20">
        <v>38</v>
      </c>
      <c r="I7" t="s">
        <v>10</v>
      </c>
      <c r="J7" t="s">
        <v>435</v>
      </c>
      <c r="L7" s="20" t="s">
        <v>436</v>
      </c>
      <c r="M7" s="20" t="s">
        <v>169</v>
      </c>
      <c r="N7" s="20" t="s">
        <v>437</v>
      </c>
      <c r="O7" s="20" t="s">
        <v>438</v>
      </c>
      <c r="P7" s="20" t="s">
        <v>439</v>
      </c>
      <c r="Q7" s="20" t="s">
        <v>440</v>
      </c>
      <c r="R7" s="20" t="s">
        <v>438</v>
      </c>
      <c r="S7" s="2"/>
    </row>
    <row r="8" spans="1:19" x14ac:dyDescent="0.15">
      <c r="A8" s="66">
        <v>7</v>
      </c>
      <c r="B8" s="20">
        <v>32</v>
      </c>
      <c r="C8" t="s">
        <v>56</v>
      </c>
      <c r="D8" t="s">
        <v>76</v>
      </c>
      <c r="E8" t="s">
        <v>216</v>
      </c>
      <c r="F8" t="s">
        <v>6</v>
      </c>
      <c r="G8" t="s">
        <v>75</v>
      </c>
      <c r="H8" s="20">
        <v>47</v>
      </c>
      <c r="I8" t="s">
        <v>10</v>
      </c>
      <c r="J8" t="s">
        <v>57</v>
      </c>
      <c r="K8" t="s">
        <v>54</v>
      </c>
      <c r="L8" s="20" t="s">
        <v>284</v>
      </c>
      <c r="M8" s="20" t="s">
        <v>126</v>
      </c>
      <c r="N8" s="20" t="s">
        <v>441</v>
      </c>
      <c r="O8" s="20" t="s">
        <v>442</v>
      </c>
      <c r="P8" s="20" t="s">
        <v>121</v>
      </c>
      <c r="Q8" s="20" t="s">
        <v>396</v>
      </c>
      <c r="R8" s="20" t="s">
        <v>442</v>
      </c>
      <c r="S8" s="2"/>
    </row>
    <row r="9" spans="1:19" x14ac:dyDescent="0.15">
      <c r="A9" s="66">
        <v>8</v>
      </c>
      <c r="B9" s="20">
        <v>16</v>
      </c>
      <c r="C9" t="s">
        <v>129</v>
      </c>
      <c r="D9" t="s">
        <v>130</v>
      </c>
      <c r="E9" t="s">
        <v>443</v>
      </c>
      <c r="F9" t="s">
        <v>6</v>
      </c>
      <c r="G9" t="s">
        <v>75</v>
      </c>
      <c r="H9" s="20">
        <v>57</v>
      </c>
      <c r="I9" t="s">
        <v>10</v>
      </c>
      <c r="J9" t="s">
        <v>131</v>
      </c>
      <c r="K9" t="s">
        <v>54</v>
      </c>
      <c r="L9" s="20" t="s">
        <v>444</v>
      </c>
      <c r="M9" s="20" t="s">
        <v>445</v>
      </c>
      <c r="N9" s="20" t="s">
        <v>446</v>
      </c>
      <c r="O9" s="20" t="s">
        <v>447</v>
      </c>
      <c r="P9" s="20" t="s">
        <v>448</v>
      </c>
      <c r="Q9" s="20" t="s">
        <v>449</v>
      </c>
      <c r="R9" s="20" t="s">
        <v>447</v>
      </c>
      <c r="S9" s="2"/>
    </row>
    <row r="10" spans="1:19" x14ac:dyDescent="0.15">
      <c r="A10" s="66">
        <v>9</v>
      </c>
      <c r="B10" s="20">
        <v>12</v>
      </c>
      <c r="C10" t="s">
        <v>18</v>
      </c>
      <c r="D10" t="s">
        <v>79</v>
      </c>
      <c r="E10" t="s">
        <v>164</v>
      </c>
      <c r="F10" t="s">
        <v>6</v>
      </c>
      <c r="G10" t="s">
        <v>75</v>
      </c>
      <c r="H10" s="20">
        <v>64</v>
      </c>
      <c r="I10" t="s">
        <v>10</v>
      </c>
      <c r="J10" t="s">
        <v>19</v>
      </c>
      <c r="K10" t="s">
        <v>54</v>
      </c>
      <c r="L10" s="20" t="s">
        <v>279</v>
      </c>
      <c r="M10" s="20" t="s">
        <v>96</v>
      </c>
      <c r="N10" s="20" t="s">
        <v>450</v>
      </c>
      <c r="O10" s="20" t="s">
        <v>451</v>
      </c>
      <c r="P10" s="20" t="s">
        <v>303</v>
      </c>
      <c r="Q10" s="20" t="s">
        <v>452</v>
      </c>
      <c r="R10" s="20" t="s">
        <v>451</v>
      </c>
      <c r="S10" s="2"/>
    </row>
    <row r="11" spans="1:19" x14ac:dyDescent="0.15">
      <c r="A11" s="66">
        <v>10</v>
      </c>
      <c r="B11" s="20">
        <v>6</v>
      </c>
      <c r="C11" t="s">
        <v>69</v>
      </c>
      <c r="D11" t="s">
        <v>81</v>
      </c>
      <c r="E11" t="s">
        <v>216</v>
      </c>
      <c r="F11" t="s">
        <v>6</v>
      </c>
      <c r="G11" t="s">
        <v>75</v>
      </c>
      <c r="H11" s="20">
        <v>42</v>
      </c>
      <c r="I11" t="s">
        <v>10</v>
      </c>
      <c r="J11" t="s">
        <v>70</v>
      </c>
      <c r="K11" t="s">
        <v>54</v>
      </c>
      <c r="L11" s="20" t="s">
        <v>453</v>
      </c>
      <c r="M11" s="20" t="s">
        <v>226</v>
      </c>
      <c r="N11" s="20" t="s">
        <v>454</v>
      </c>
      <c r="O11" s="20" t="s">
        <v>455</v>
      </c>
      <c r="P11" s="20" t="s">
        <v>456</v>
      </c>
      <c r="Q11" s="20" t="s">
        <v>457</v>
      </c>
      <c r="R11" s="20" t="s">
        <v>455</v>
      </c>
      <c r="S11" s="2"/>
    </row>
    <row r="12" spans="1:19" x14ac:dyDescent="0.15">
      <c r="A12" s="66">
        <v>11</v>
      </c>
      <c r="B12" s="20">
        <v>10</v>
      </c>
      <c r="C12" t="s">
        <v>20</v>
      </c>
      <c r="D12" t="s">
        <v>80</v>
      </c>
      <c r="E12" t="s">
        <v>216</v>
      </c>
      <c r="F12" t="s">
        <v>6</v>
      </c>
      <c r="G12" t="s">
        <v>75</v>
      </c>
      <c r="H12" s="20">
        <v>45</v>
      </c>
      <c r="I12" t="s">
        <v>10</v>
      </c>
      <c r="J12" t="s">
        <v>21</v>
      </c>
      <c r="K12" t="s">
        <v>54</v>
      </c>
      <c r="L12" s="20" t="s">
        <v>458</v>
      </c>
      <c r="M12" s="20" t="s">
        <v>175</v>
      </c>
      <c r="N12" s="20" t="s">
        <v>459</v>
      </c>
      <c r="O12" s="20" t="s">
        <v>460</v>
      </c>
      <c r="P12" s="20" t="s">
        <v>461</v>
      </c>
      <c r="Q12" s="20" t="s">
        <v>462</v>
      </c>
      <c r="R12" s="20" t="s">
        <v>460</v>
      </c>
      <c r="S12" s="2"/>
    </row>
    <row r="13" spans="1:19" x14ac:dyDescent="0.15">
      <c r="A13" s="66">
        <v>12</v>
      </c>
      <c r="B13" s="20">
        <v>5</v>
      </c>
      <c r="C13" t="s">
        <v>82</v>
      </c>
      <c r="D13" t="s">
        <v>83</v>
      </c>
      <c r="E13" t="s">
        <v>216</v>
      </c>
      <c r="F13" t="s">
        <v>6</v>
      </c>
      <c r="G13" t="s">
        <v>75</v>
      </c>
      <c r="H13" s="20">
        <v>63</v>
      </c>
      <c r="I13" t="s">
        <v>10</v>
      </c>
      <c r="J13" t="s">
        <v>84</v>
      </c>
      <c r="L13" s="20" t="s">
        <v>463</v>
      </c>
      <c r="M13" s="20" t="s">
        <v>464</v>
      </c>
      <c r="N13" s="20" t="s">
        <v>465</v>
      </c>
      <c r="O13" s="20" t="s">
        <v>466</v>
      </c>
      <c r="P13" s="20" t="s">
        <v>467</v>
      </c>
      <c r="Q13" s="20" t="s">
        <v>468</v>
      </c>
      <c r="R13" s="20" t="s">
        <v>466</v>
      </c>
      <c r="S13" s="2"/>
    </row>
    <row r="14" spans="1:19" x14ac:dyDescent="0.15">
      <c r="A14" s="66">
        <v>1</v>
      </c>
      <c r="B14" s="20">
        <v>23</v>
      </c>
      <c r="C14" t="s">
        <v>350</v>
      </c>
      <c r="D14" t="s">
        <v>351</v>
      </c>
      <c r="E14" t="s">
        <v>286</v>
      </c>
      <c r="G14" t="s">
        <v>86</v>
      </c>
      <c r="H14" s="20">
        <v>17</v>
      </c>
      <c r="I14" t="s">
        <v>22</v>
      </c>
      <c r="J14" t="s">
        <v>469</v>
      </c>
      <c r="L14" s="20" t="s">
        <v>277</v>
      </c>
      <c r="M14" s="20" t="s">
        <v>160</v>
      </c>
      <c r="N14" s="20" t="s">
        <v>470</v>
      </c>
      <c r="O14" s="20" t="s">
        <v>471</v>
      </c>
      <c r="P14" s="20"/>
      <c r="Q14" s="20" t="s">
        <v>472</v>
      </c>
      <c r="R14" s="20" t="s">
        <v>471</v>
      </c>
      <c r="S14" s="2"/>
    </row>
    <row r="15" spans="1:19" x14ac:dyDescent="0.15">
      <c r="A15" s="66">
        <v>2</v>
      </c>
      <c r="B15" s="20">
        <v>13</v>
      </c>
      <c r="C15" t="s">
        <v>98</v>
      </c>
      <c r="D15" t="s">
        <v>99</v>
      </c>
      <c r="E15" t="s">
        <v>286</v>
      </c>
      <c r="F15" t="s">
        <v>6</v>
      </c>
      <c r="G15" t="s">
        <v>86</v>
      </c>
      <c r="H15" s="20">
        <v>47</v>
      </c>
      <c r="I15" t="s">
        <v>22</v>
      </c>
      <c r="J15" t="s">
        <v>100</v>
      </c>
      <c r="K15" t="s">
        <v>54</v>
      </c>
      <c r="L15" s="20" t="s">
        <v>264</v>
      </c>
      <c r="M15" s="20" t="s">
        <v>33</v>
      </c>
      <c r="N15" s="20" t="s">
        <v>473</v>
      </c>
      <c r="O15" s="20" t="s">
        <v>235</v>
      </c>
      <c r="P15" s="20" t="s">
        <v>474</v>
      </c>
      <c r="Q15" s="20" t="s">
        <v>236</v>
      </c>
      <c r="R15" s="20" t="s">
        <v>235</v>
      </c>
      <c r="S15" s="2"/>
    </row>
    <row r="16" spans="1:19" x14ac:dyDescent="0.15">
      <c r="A16" s="66">
        <v>3</v>
      </c>
      <c r="B16" s="20">
        <v>3</v>
      </c>
      <c r="C16" t="s">
        <v>475</v>
      </c>
      <c r="D16" t="s">
        <v>409</v>
      </c>
      <c r="E16" t="s">
        <v>286</v>
      </c>
      <c r="G16" t="s">
        <v>135</v>
      </c>
      <c r="H16" s="20">
        <v>16</v>
      </c>
      <c r="I16" t="s">
        <v>22</v>
      </c>
      <c r="J16" t="s">
        <v>476</v>
      </c>
      <c r="L16" s="20" t="s">
        <v>246</v>
      </c>
      <c r="M16" s="20" t="s">
        <v>138</v>
      </c>
      <c r="N16" s="20" t="s">
        <v>477</v>
      </c>
      <c r="O16" s="20" t="s">
        <v>478</v>
      </c>
      <c r="P16" s="20" t="s">
        <v>479</v>
      </c>
      <c r="Q16" s="20" t="s">
        <v>480</v>
      </c>
      <c r="R16" s="20" t="s">
        <v>478</v>
      </c>
      <c r="S16" s="2"/>
    </row>
    <row r="17" spans="1:19" x14ac:dyDescent="0.15">
      <c r="A17" s="66">
        <v>4</v>
      </c>
      <c r="B17" s="20">
        <v>28</v>
      </c>
      <c r="C17" t="s">
        <v>321</v>
      </c>
      <c r="D17" t="s">
        <v>322</v>
      </c>
      <c r="E17" t="s">
        <v>286</v>
      </c>
      <c r="F17" t="s">
        <v>6</v>
      </c>
      <c r="G17" t="s">
        <v>86</v>
      </c>
      <c r="H17" s="20">
        <v>32</v>
      </c>
      <c r="I17" t="s">
        <v>22</v>
      </c>
      <c r="J17" t="s">
        <v>323</v>
      </c>
      <c r="L17" s="20" t="s">
        <v>481</v>
      </c>
      <c r="M17" s="20" t="s">
        <v>25</v>
      </c>
      <c r="N17" s="20" t="s">
        <v>280</v>
      </c>
      <c r="O17" s="20" t="s">
        <v>482</v>
      </c>
      <c r="P17" s="20" t="s">
        <v>310</v>
      </c>
      <c r="Q17" s="20" t="s">
        <v>483</v>
      </c>
      <c r="R17" s="20" t="s">
        <v>482</v>
      </c>
      <c r="S17" s="2"/>
    </row>
    <row r="18" spans="1:19" x14ac:dyDescent="0.15">
      <c r="A18" s="66">
        <v>5</v>
      </c>
      <c r="B18" s="20">
        <v>29</v>
      </c>
      <c r="C18" t="s">
        <v>287</v>
      </c>
      <c r="D18" t="s">
        <v>288</v>
      </c>
      <c r="E18" t="s">
        <v>286</v>
      </c>
      <c r="F18" t="s">
        <v>6</v>
      </c>
      <c r="G18" t="s">
        <v>86</v>
      </c>
      <c r="H18" s="20">
        <v>52</v>
      </c>
      <c r="I18" t="s">
        <v>22</v>
      </c>
      <c r="J18" t="s">
        <v>289</v>
      </c>
      <c r="L18" s="20" t="s">
        <v>285</v>
      </c>
      <c r="M18" s="20" t="s">
        <v>152</v>
      </c>
      <c r="N18" s="20" t="s">
        <v>484</v>
      </c>
      <c r="O18" s="20" t="s">
        <v>324</v>
      </c>
      <c r="P18" s="20" t="s">
        <v>319</v>
      </c>
      <c r="Q18" s="20" t="s">
        <v>485</v>
      </c>
      <c r="R18" s="20" t="s">
        <v>324</v>
      </c>
      <c r="S18" s="2"/>
    </row>
    <row r="19" spans="1:19" x14ac:dyDescent="0.15">
      <c r="A19" s="66">
        <v>6</v>
      </c>
      <c r="B19" s="20">
        <v>18</v>
      </c>
      <c r="C19" t="s">
        <v>26</v>
      </c>
      <c r="D19" t="s">
        <v>87</v>
      </c>
      <c r="E19" t="s">
        <v>216</v>
      </c>
      <c r="F19" t="s">
        <v>6</v>
      </c>
      <c r="G19" t="s">
        <v>86</v>
      </c>
      <c r="H19" s="20">
        <v>49</v>
      </c>
      <c r="I19" t="s">
        <v>22</v>
      </c>
      <c r="J19" t="s">
        <v>28</v>
      </c>
      <c r="K19" t="s">
        <v>54</v>
      </c>
      <c r="L19" s="20" t="s">
        <v>265</v>
      </c>
      <c r="M19" s="20" t="s">
        <v>108</v>
      </c>
      <c r="N19" s="20" t="s">
        <v>486</v>
      </c>
      <c r="O19" s="20" t="s">
        <v>487</v>
      </c>
      <c r="P19" s="20" t="s">
        <v>488</v>
      </c>
      <c r="Q19" s="20" t="s">
        <v>489</v>
      </c>
      <c r="R19" s="20" t="s">
        <v>487</v>
      </c>
      <c r="S19" s="2"/>
    </row>
    <row r="20" spans="1:19" x14ac:dyDescent="0.15">
      <c r="A20" s="66">
        <v>7</v>
      </c>
      <c r="B20" s="20">
        <v>14</v>
      </c>
      <c r="C20" t="s">
        <v>296</v>
      </c>
      <c r="D20" t="s">
        <v>297</v>
      </c>
      <c r="E20" t="s">
        <v>124</v>
      </c>
      <c r="F20" t="s">
        <v>6</v>
      </c>
      <c r="G20" t="s">
        <v>86</v>
      </c>
      <c r="H20" s="20">
        <v>41</v>
      </c>
      <c r="I20" t="s">
        <v>22</v>
      </c>
      <c r="J20" t="s">
        <v>298</v>
      </c>
      <c r="L20" s="20" t="s">
        <v>266</v>
      </c>
      <c r="M20" s="20" t="s">
        <v>125</v>
      </c>
      <c r="N20" s="20" t="s">
        <v>490</v>
      </c>
      <c r="O20" s="20" t="s">
        <v>491</v>
      </c>
      <c r="P20" s="20" t="s">
        <v>492</v>
      </c>
      <c r="Q20" s="20" t="s">
        <v>493</v>
      </c>
      <c r="R20" s="20" t="s">
        <v>491</v>
      </c>
      <c r="S20" s="2"/>
    </row>
    <row r="21" spans="1:19" x14ac:dyDescent="0.15">
      <c r="A21" s="66">
        <v>8</v>
      </c>
      <c r="B21" s="20">
        <v>9</v>
      </c>
      <c r="C21" t="s">
        <v>494</v>
      </c>
      <c r="D21" t="s">
        <v>495</v>
      </c>
      <c r="E21" t="s">
        <v>216</v>
      </c>
      <c r="G21" t="s">
        <v>135</v>
      </c>
      <c r="H21" s="20">
        <v>16</v>
      </c>
      <c r="I21" t="s">
        <v>22</v>
      </c>
      <c r="J21" t="s">
        <v>496</v>
      </c>
      <c r="L21" s="20" t="s">
        <v>497</v>
      </c>
      <c r="M21" s="20" t="s">
        <v>161</v>
      </c>
      <c r="N21" s="20" t="s">
        <v>498</v>
      </c>
      <c r="O21" s="20" t="s">
        <v>499</v>
      </c>
      <c r="P21" s="20" t="s">
        <v>500</v>
      </c>
      <c r="Q21" s="20" t="s">
        <v>501</v>
      </c>
      <c r="R21" s="20" t="s">
        <v>499</v>
      </c>
      <c r="S21" s="2"/>
    </row>
    <row r="22" spans="1:19" x14ac:dyDescent="0.15">
      <c r="A22" s="66">
        <v>9</v>
      </c>
      <c r="B22" s="20">
        <v>21</v>
      </c>
      <c r="C22" t="s">
        <v>94</v>
      </c>
      <c r="D22" t="s">
        <v>85</v>
      </c>
      <c r="E22" t="s">
        <v>216</v>
      </c>
      <c r="F22" t="s">
        <v>6</v>
      </c>
      <c r="G22" t="s">
        <v>86</v>
      </c>
      <c r="H22" s="20">
        <v>41</v>
      </c>
      <c r="I22" t="s">
        <v>22</v>
      </c>
      <c r="J22" t="s">
        <v>102</v>
      </c>
      <c r="L22" s="20" t="s">
        <v>253</v>
      </c>
      <c r="M22" s="20" t="s">
        <v>156</v>
      </c>
      <c r="N22" s="20" t="s">
        <v>502</v>
      </c>
      <c r="O22" s="20" t="s">
        <v>327</v>
      </c>
      <c r="P22" s="20" t="s">
        <v>221</v>
      </c>
      <c r="Q22" s="20" t="s">
        <v>503</v>
      </c>
      <c r="R22" s="20" t="s">
        <v>327</v>
      </c>
      <c r="S22" s="2"/>
    </row>
    <row r="23" spans="1:19" x14ac:dyDescent="0.15">
      <c r="A23" s="66">
        <v>10</v>
      </c>
      <c r="B23" s="20">
        <v>4</v>
      </c>
      <c r="C23" t="s">
        <v>29</v>
      </c>
      <c r="D23" t="s">
        <v>87</v>
      </c>
      <c r="E23" t="s">
        <v>216</v>
      </c>
      <c r="F23" t="s">
        <v>6</v>
      </c>
      <c r="G23" t="s">
        <v>86</v>
      </c>
      <c r="H23" s="20">
        <v>42</v>
      </c>
      <c r="I23" t="s">
        <v>22</v>
      </c>
      <c r="J23" t="s">
        <v>30</v>
      </c>
      <c r="K23" t="s">
        <v>54</v>
      </c>
      <c r="L23" s="20" t="s">
        <v>240</v>
      </c>
      <c r="M23" s="20" t="s">
        <v>31</v>
      </c>
      <c r="N23" s="20" t="s">
        <v>504</v>
      </c>
      <c r="O23" s="20" t="s">
        <v>505</v>
      </c>
      <c r="P23" s="20" t="s">
        <v>374</v>
      </c>
      <c r="Q23" s="20" t="s">
        <v>506</v>
      </c>
      <c r="R23" s="20" t="s">
        <v>505</v>
      </c>
      <c r="S23" s="2"/>
    </row>
    <row r="24" spans="1:19" x14ac:dyDescent="0.15">
      <c r="A24" s="66">
        <v>11</v>
      </c>
      <c r="B24" s="20">
        <v>33</v>
      </c>
      <c r="C24" t="s">
        <v>61</v>
      </c>
      <c r="D24" t="s">
        <v>88</v>
      </c>
      <c r="E24" t="s">
        <v>216</v>
      </c>
      <c r="F24" t="s">
        <v>6</v>
      </c>
      <c r="G24" t="s">
        <v>86</v>
      </c>
      <c r="H24" s="20">
        <v>48</v>
      </c>
      <c r="I24" t="s">
        <v>22</v>
      </c>
      <c r="J24" t="s">
        <v>62</v>
      </c>
      <c r="K24" t="s">
        <v>54</v>
      </c>
      <c r="L24" s="20" t="s">
        <v>507</v>
      </c>
      <c r="M24" s="20" t="s">
        <v>32</v>
      </c>
      <c r="N24" s="20" t="s">
        <v>414</v>
      </c>
      <c r="O24" s="20" t="s">
        <v>508</v>
      </c>
      <c r="P24" s="20" t="s">
        <v>509</v>
      </c>
      <c r="Q24" s="20" t="s">
        <v>510</v>
      </c>
      <c r="R24" s="20" t="s">
        <v>508</v>
      </c>
      <c r="S24" s="2"/>
    </row>
    <row r="25" spans="1:19" x14ac:dyDescent="0.15">
      <c r="A25" s="66">
        <v>12</v>
      </c>
      <c r="B25" s="20">
        <v>1</v>
      </c>
      <c r="C25" t="s">
        <v>153</v>
      </c>
      <c r="D25" t="s">
        <v>154</v>
      </c>
      <c r="E25" t="s">
        <v>93</v>
      </c>
      <c r="F25" t="s">
        <v>6</v>
      </c>
      <c r="G25" t="s">
        <v>86</v>
      </c>
      <c r="H25" s="20">
        <v>62</v>
      </c>
      <c r="I25" t="s">
        <v>22</v>
      </c>
      <c r="J25" t="s">
        <v>155</v>
      </c>
      <c r="L25" s="20" t="s">
        <v>250</v>
      </c>
      <c r="M25" s="20" t="s">
        <v>34</v>
      </c>
      <c r="N25" s="20" t="s">
        <v>511</v>
      </c>
      <c r="O25" s="20" t="s">
        <v>512</v>
      </c>
      <c r="P25" s="20" t="s">
        <v>513</v>
      </c>
      <c r="Q25" s="20" t="s">
        <v>514</v>
      </c>
      <c r="R25" s="20" t="s">
        <v>512</v>
      </c>
      <c r="S25" s="2"/>
    </row>
    <row r="26" spans="1:19" x14ac:dyDescent="0.15">
      <c r="A26" s="66">
        <v>13</v>
      </c>
      <c r="B26" s="20">
        <v>7</v>
      </c>
      <c r="C26" t="s">
        <v>149</v>
      </c>
      <c r="D26" t="s">
        <v>150</v>
      </c>
      <c r="E26" t="s">
        <v>286</v>
      </c>
      <c r="F26" t="s">
        <v>6</v>
      </c>
      <c r="G26" t="s">
        <v>86</v>
      </c>
      <c r="H26" s="20">
        <v>61</v>
      </c>
      <c r="I26" t="s">
        <v>22</v>
      </c>
      <c r="J26" t="s">
        <v>151</v>
      </c>
      <c r="L26" s="20" t="s">
        <v>515</v>
      </c>
      <c r="M26" s="20" t="s">
        <v>24</v>
      </c>
      <c r="N26" s="20" t="s">
        <v>254</v>
      </c>
      <c r="O26" s="20" t="s">
        <v>173</v>
      </c>
      <c r="P26" s="20" t="s">
        <v>516</v>
      </c>
      <c r="Q26" s="20" t="s">
        <v>517</v>
      </c>
      <c r="R26" s="20" t="s">
        <v>173</v>
      </c>
      <c r="S26" s="2"/>
    </row>
    <row r="27" spans="1:19" x14ac:dyDescent="0.15">
      <c r="A27" s="66">
        <v>14</v>
      </c>
      <c r="B27" s="20">
        <v>31</v>
      </c>
      <c r="C27" t="s">
        <v>518</v>
      </c>
      <c r="D27" t="s">
        <v>519</v>
      </c>
      <c r="E27" t="s">
        <v>239</v>
      </c>
      <c r="G27" t="s">
        <v>135</v>
      </c>
      <c r="H27" s="20">
        <v>16</v>
      </c>
      <c r="I27" t="s">
        <v>22</v>
      </c>
      <c r="J27" t="s">
        <v>520</v>
      </c>
      <c r="L27" s="20" t="s">
        <v>275</v>
      </c>
      <c r="M27" s="20" t="s">
        <v>127</v>
      </c>
      <c r="N27" s="20" t="s">
        <v>521</v>
      </c>
      <c r="O27" s="20" t="s">
        <v>173</v>
      </c>
      <c r="P27" s="20" t="s">
        <v>516</v>
      </c>
      <c r="Q27" s="20" t="s">
        <v>517</v>
      </c>
      <c r="R27" s="20" t="s">
        <v>173</v>
      </c>
      <c r="S27" s="2"/>
    </row>
    <row r="28" spans="1:19" x14ac:dyDescent="0.15">
      <c r="A28" s="66">
        <v>15</v>
      </c>
      <c r="B28" s="20">
        <v>25</v>
      </c>
      <c r="C28" t="s">
        <v>378</v>
      </c>
      <c r="D28" t="s">
        <v>379</v>
      </c>
      <c r="E28" t="s">
        <v>286</v>
      </c>
      <c r="G28" t="s">
        <v>86</v>
      </c>
      <c r="H28" s="20">
        <v>51</v>
      </c>
      <c r="I28" t="s">
        <v>22</v>
      </c>
      <c r="J28" t="s">
        <v>522</v>
      </c>
      <c r="L28" s="20" t="s">
        <v>269</v>
      </c>
      <c r="M28" s="20" t="s">
        <v>107</v>
      </c>
      <c r="N28" s="20" t="s">
        <v>523</v>
      </c>
      <c r="O28" s="20" t="s">
        <v>524</v>
      </c>
      <c r="P28" s="20" t="s">
        <v>168</v>
      </c>
      <c r="Q28" s="20" t="s">
        <v>525</v>
      </c>
      <c r="R28" s="20" t="s">
        <v>524</v>
      </c>
      <c r="S28" s="2"/>
    </row>
    <row r="29" spans="1:19" x14ac:dyDescent="0.15">
      <c r="A29" s="66">
        <v>16</v>
      </c>
      <c r="B29" s="20">
        <v>19</v>
      </c>
      <c r="C29" t="s">
        <v>58</v>
      </c>
      <c r="D29" t="s">
        <v>90</v>
      </c>
      <c r="E29" t="s">
        <v>216</v>
      </c>
      <c r="F29" t="s">
        <v>6</v>
      </c>
      <c r="G29" t="s">
        <v>86</v>
      </c>
      <c r="H29" s="20">
        <v>50</v>
      </c>
      <c r="I29" t="s">
        <v>22</v>
      </c>
      <c r="J29" t="s">
        <v>63</v>
      </c>
      <c r="K29" t="s">
        <v>54</v>
      </c>
      <c r="L29" s="20" t="s">
        <v>526</v>
      </c>
      <c r="M29" s="20" t="s">
        <v>35</v>
      </c>
      <c r="N29" s="20" t="s">
        <v>527</v>
      </c>
      <c r="O29" s="20" t="s">
        <v>528</v>
      </c>
      <c r="P29" s="20" t="s">
        <v>529</v>
      </c>
      <c r="Q29" s="20" t="s">
        <v>530</v>
      </c>
      <c r="R29" s="20" t="s">
        <v>528</v>
      </c>
      <c r="S29" s="2"/>
    </row>
    <row r="30" spans="1:19" x14ac:dyDescent="0.15">
      <c r="A30" s="66">
        <v>17</v>
      </c>
      <c r="B30" s="20">
        <v>11</v>
      </c>
      <c r="C30" t="s">
        <v>531</v>
      </c>
      <c r="D30" t="s">
        <v>398</v>
      </c>
      <c r="E30" t="s">
        <v>286</v>
      </c>
      <c r="G30" t="s">
        <v>86</v>
      </c>
      <c r="H30" s="20">
        <v>33</v>
      </c>
      <c r="I30" t="s">
        <v>22</v>
      </c>
      <c r="J30" t="s">
        <v>532</v>
      </c>
      <c r="L30" s="20" t="s">
        <v>281</v>
      </c>
      <c r="M30" s="20" t="s">
        <v>97</v>
      </c>
      <c r="N30" s="20" t="s">
        <v>533</v>
      </c>
      <c r="O30" s="20" t="s">
        <v>534</v>
      </c>
      <c r="P30" s="20" t="s">
        <v>535</v>
      </c>
      <c r="Q30" s="20" t="s">
        <v>536</v>
      </c>
      <c r="R30" s="20" t="s">
        <v>534</v>
      </c>
      <c r="S30" s="2"/>
    </row>
    <row r="31" spans="1:19" x14ac:dyDescent="0.15">
      <c r="A31" s="66">
        <v>18</v>
      </c>
      <c r="B31" s="20">
        <v>2</v>
      </c>
      <c r="C31" t="s">
        <v>537</v>
      </c>
      <c r="D31" t="s">
        <v>538</v>
      </c>
      <c r="E31" t="s">
        <v>286</v>
      </c>
      <c r="G31" t="s">
        <v>86</v>
      </c>
      <c r="H31" s="20">
        <v>48</v>
      </c>
      <c r="I31" t="s">
        <v>22</v>
      </c>
      <c r="J31" t="s">
        <v>539</v>
      </c>
      <c r="L31" s="20" t="s">
        <v>274</v>
      </c>
      <c r="M31" s="20" t="s">
        <v>159</v>
      </c>
      <c r="N31" s="20" t="s">
        <v>158</v>
      </c>
      <c r="O31" s="20" t="s">
        <v>540</v>
      </c>
      <c r="P31" s="20" t="s">
        <v>541</v>
      </c>
      <c r="Q31" s="20" t="s">
        <v>542</v>
      </c>
      <c r="R31" s="20" t="s">
        <v>540</v>
      </c>
      <c r="S31" s="2"/>
    </row>
    <row r="32" spans="1:19" x14ac:dyDescent="0.15">
      <c r="A32" s="66">
        <v>1</v>
      </c>
      <c r="B32" s="20">
        <v>34</v>
      </c>
      <c r="C32" t="s">
        <v>397</v>
      </c>
      <c r="D32" t="s">
        <v>398</v>
      </c>
      <c r="E32" t="s">
        <v>216</v>
      </c>
      <c r="G32" t="s">
        <v>399</v>
      </c>
      <c r="H32" s="20">
        <v>42</v>
      </c>
      <c r="I32" t="s">
        <v>22</v>
      </c>
      <c r="J32" t="s">
        <v>543</v>
      </c>
      <c r="L32" s="20" t="s">
        <v>544</v>
      </c>
      <c r="M32" s="20" t="s">
        <v>174</v>
      </c>
      <c r="N32" s="20" t="s">
        <v>545</v>
      </c>
      <c r="O32" s="20" t="s">
        <v>546</v>
      </c>
      <c r="P32" s="20"/>
      <c r="Q32" s="20" t="s">
        <v>547</v>
      </c>
      <c r="R32" s="20" t="s">
        <v>546</v>
      </c>
      <c r="S32" s="2"/>
    </row>
    <row r="33" spans="1:19" x14ac:dyDescent="0.15">
      <c r="A33" s="66">
        <v>1</v>
      </c>
      <c r="B33" s="20">
        <v>15</v>
      </c>
      <c r="C33" t="s">
        <v>411</v>
      </c>
      <c r="D33" t="s">
        <v>412</v>
      </c>
      <c r="E33" t="s">
        <v>216</v>
      </c>
      <c r="G33" t="s">
        <v>413</v>
      </c>
      <c r="H33" s="20">
        <v>23</v>
      </c>
      <c r="I33" t="s">
        <v>10</v>
      </c>
      <c r="J33" t="s">
        <v>548</v>
      </c>
      <c r="L33" s="20" t="s">
        <v>270</v>
      </c>
      <c r="M33" s="20" t="s">
        <v>111</v>
      </c>
      <c r="N33" s="20" t="s">
        <v>549</v>
      </c>
      <c r="O33" s="20" t="s">
        <v>550</v>
      </c>
      <c r="P33" s="20"/>
      <c r="Q33" s="20" t="s">
        <v>551</v>
      </c>
      <c r="R33" s="20" t="s">
        <v>550</v>
      </c>
      <c r="S33" s="2"/>
    </row>
    <row r="34" spans="1:19" x14ac:dyDescent="0.15">
      <c r="A34" s="66">
        <v>2</v>
      </c>
      <c r="B34" s="20">
        <v>26</v>
      </c>
      <c r="C34" t="s">
        <v>552</v>
      </c>
      <c r="D34" t="s">
        <v>553</v>
      </c>
      <c r="E34" t="s">
        <v>216</v>
      </c>
      <c r="G34" t="s">
        <v>399</v>
      </c>
      <c r="H34" s="20">
        <v>26</v>
      </c>
      <c r="I34" t="s">
        <v>10</v>
      </c>
      <c r="J34" t="s">
        <v>554</v>
      </c>
      <c r="L34" s="20" t="s">
        <v>258</v>
      </c>
      <c r="M34" s="20" t="s">
        <v>145</v>
      </c>
      <c r="N34" s="20" t="s">
        <v>555</v>
      </c>
      <c r="O34" s="20" t="s">
        <v>556</v>
      </c>
      <c r="P34" s="20" t="s">
        <v>294</v>
      </c>
      <c r="Q34" s="20" t="s">
        <v>557</v>
      </c>
      <c r="R34" s="20" t="s">
        <v>556</v>
      </c>
      <c r="S34" s="2"/>
    </row>
    <row r="35" spans="1:19" x14ac:dyDescent="0.15">
      <c r="A35" s="66"/>
      <c r="B35" s="20"/>
      <c r="H35" s="20"/>
      <c r="L35" s="20"/>
      <c r="M35" s="20"/>
      <c r="N35" s="20"/>
      <c r="O35" s="20"/>
      <c r="P35" s="20"/>
      <c r="Q35" s="20"/>
      <c r="R35" s="20"/>
      <c r="S35" s="2"/>
    </row>
    <row r="36" spans="1:19" ht="15" x14ac:dyDescent="0.2">
      <c r="A36" s="28"/>
      <c r="B36" s="28"/>
      <c r="C36" s="27"/>
      <c r="D36" s="27"/>
      <c r="E36" s="27"/>
      <c r="F36" s="27"/>
      <c r="G36" s="27"/>
      <c r="H36" s="28"/>
      <c r="I36" s="27"/>
      <c r="J36" s="27"/>
      <c r="K36" s="27"/>
      <c r="L36" s="28"/>
      <c r="M36" s="28"/>
      <c r="N36" s="28"/>
      <c r="O36" s="28"/>
      <c r="P36" s="28"/>
      <c r="Q36" s="28"/>
      <c r="R36" s="28"/>
      <c r="S36" s="2"/>
    </row>
    <row r="37" spans="1:19" ht="15" x14ac:dyDescent="0.2">
      <c r="A37" s="28"/>
      <c r="B37" s="28"/>
      <c r="C37" s="27"/>
      <c r="D37" s="27"/>
      <c r="E37" s="27"/>
      <c r="F37" s="27"/>
      <c r="G37" s="27"/>
      <c r="H37" s="28"/>
      <c r="I37" s="27"/>
      <c r="J37" s="27"/>
      <c r="K37" s="27"/>
      <c r="L37" s="28"/>
      <c r="M37" s="28"/>
      <c r="N37" s="28"/>
      <c r="O37" s="28"/>
      <c r="P37" s="28"/>
      <c r="Q37" s="28"/>
      <c r="R37" s="28"/>
      <c r="S37" s="2"/>
    </row>
    <row r="38" spans="1:19" ht="15" x14ac:dyDescent="0.2">
      <c r="A38" s="28"/>
      <c r="B38" s="28"/>
      <c r="C38" s="27"/>
      <c r="D38" s="27"/>
      <c r="E38" s="27"/>
      <c r="F38" s="27"/>
      <c r="G38" s="27"/>
      <c r="H38" s="28"/>
      <c r="I38" s="27"/>
      <c r="J38" s="27"/>
      <c r="K38" s="27"/>
      <c r="L38" s="28"/>
      <c r="M38" s="28"/>
      <c r="N38" s="28"/>
      <c r="O38" s="28"/>
      <c r="P38" s="28"/>
      <c r="Q38" s="28"/>
      <c r="R38" s="28"/>
      <c r="S38" s="2"/>
    </row>
    <row r="39" spans="1:19" ht="15" x14ac:dyDescent="0.2">
      <c r="A39" s="28"/>
      <c r="B39" s="28"/>
      <c r="C39" s="27"/>
      <c r="D39" s="27"/>
      <c r="E39" s="27"/>
      <c r="F39" s="27"/>
      <c r="G39" s="27"/>
      <c r="H39" s="28"/>
      <c r="I39" s="27"/>
      <c r="J39" s="27"/>
      <c r="K39" s="27"/>
      <c r="L39" s="28"/>
      <c r="M39" s="28"/>
      <c r="N39" s="28"/>
      <c r="O39" s="28"/>
      <c r="P39" s="28"/>
      <c r="Q39" s="28"/>
      <c r="R39" s="28"/>
      <c r="S39" s="2"/>
    </row>
    <row r="40" spans="1:19" ht="15" x14ac:dyDescent="0.2">
      <c r="A40" s="28"/>
      <c r="B40" s="28"/>
      <c r="C40" s="27"/>
      <c r="D40" s="27"/>
      <c r="E40" s="27"/>
      <c r="F40" s="27"/>
      <c r="G40" s="27"/>
      <c r="H40" s="28"/>
      <c r="I40" s="27"/>
      <c r="J40" s="27"/>
      <c r="K40" s="27"/>
      <c r="L40" s="28"/>
      <c r="M40" s="28"/>
      <c r="N40" s="28"/>
      <c r="O40" s="28"/>
      <c r="P40" s="28"/>
      <c r="Q40" s="28"/>
      <c r="R40" s="28"/>
      <c r="S40" s="2"/>
    </row>
    <row r="41" spans="1:19" x14ac:dyDescent="0.15">
      <c r="A41" s="20"/>
      <c r="B41" s="20"/>
      <c r="H41" s="20"/>
      <c r="L41" s="20"/>
      <c r="M41" s="20"/>
      <c r="N41" s="20"/>
      <c r="O41" s="20"/>
      <c r="P41" s="20"/>
      <c r="Q41" s="20"/>
      <c r="S41" s="2"/>
    </row>
    <row r="42" spans="1:19" x14ac:dyDescent="0.15">
      <c r="A42" s="20"/>
      <c r="B42" s="20"/>
      <c r="H42" s="20"/>
      <c r="L42" s="20"/>
      <c r="M42" s="20"/>
      <c r="N42" s="20"/>
      <c r="O42" s="20"/>
      <c r="P42" s="20"/>
      <c r="Q42" s="20"/>
      <c r="S42" s="2"/>
    </row>
    <row r="43" spans="1:19" x14ac:dyDescent="0.15">
      <c r="A43" s="20"/>
      <c r="B43" s="20"/>
      <c r="H43" s="20"/>
      <c r="L43" s="20"/>
      <c r="M43" s="20"/>
      <c r="N43" s="20"/>
      <c r="O43" s="20"/>
      <c r="P43" s="20"/>
      <c r="Q43" s="20"/>
      <c r="S43" s="2"/>
    </row>
    <row r="44" spans="1:19" x14ac:dyDescent="0.15">
      <c r="A44" s="20"/>
      <c r="B44" s="20"/>
      <c r="H44" s="20"/>
      <c r="L44" s="20"/>
      <c r="M44" s="20"/>
      <c r="N44" s="20"/>
      <c r="O44" s="20"/>
      <c r="P44" s="20"/>
      <c r="Q44" s="20"/>
      <c r="S44" s="2"/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201"/>
  <sheetViews>
    <sheetView workbookViewId="0">
      <selection activeCell="G2" sqref="G2"/>
    </sheetView>
  </sheetViews>
  <sheetFormatPr baseColWidth="10" defaultColWidth="9.1640625" defaultRowHeight="13" x14ac:dyDescent="0.15"/>
  <cols>
    <col min="1" max="1" width="13.5" style="6" customWidth="1"/>
    <col min="2" max="2" width="9.1640625" style="8"/>
    <col min="3" max="3" width="21.5" style="5" customWidth="1"/>
    <col min="4" max="4" width="14.5" style="5" customWidth="1"/>
    <col min="5" max="6" width="9.1640625" style="5"/>
    <col min="7" max="7" width="9.1640625" style="9"/>
    <col min="8" max="8" width="13.5" style="10" customWidth="1"/>
    <col min="9" max="10" width="9.1640625" style="11"/>
    <col min="11" max="11" width="9.1640625" style="15"/>
    <col min="12" max="16384" width="9.1640625" style="5"/>
  </cols>
  <sheetData>
    <row r="1" spans="1:25" ht="15" thickBot="1" x14ac:dyDescent="0.2">
      <c r="A1" s="6" t="s">
        <v>42</v>
      </c>
      <c r="B1" s="8" t="s">
        <v>1</v>
      </c>
      <c r="C1" s="5" t="s">
        <v>43</v>
      </c>
      <c r="D1" s="5" t="s">
        <v>44</v>
      </c>
      <c r="E1" s="5" t="s">
        <v>9</v>
      </c>
      <c r="F1" s="5" t="s">
        <v>8</v>
      </c>
      <c r="G1" s="9" t="s">
        <v>15</v>
      </c>
      <c r="H1" s="10" t="s">
        <v>45</v>
      </c>
      <c r="I1" s="11" t="s">
        <v>46</v>
      </c>
      <c r="J1" s="11" t="s">
        <v>47</v>
      </c>
      <c r="K1" s="12" t="s">
        <v>48</v>
      </c>
      <c r="L1" s="13" t="s">
        <v>49</v>
      </c>
      <c r="X1" s="5" t="s">
        <v>50</v>
      </c>
      <c r="Y1" s="4">
        <v>0</v>
      </c>
    </row>
    <row r="2" spans="1:25" x14ac:dyDescent="0.15">
      <c r="A2" s="6">
        <f>IF(ISNUMBER('Race 2'!A15),'Race 2'!A15,"")</f>
        <v>2</v>
      </c>
      <c r="B2" s="8">
        <f>IF(ISNUMBER('Race 2'!A15),'Race 2'!B15,"")</f>
        <v>13</v>
      </c>
      <c r="C2" s="5" t="str">
        <f>IF(ISNUMBER('Race 2'!A15),'Race 2'!C15&amp;" "&amp;'Race 2'!D15,"")</f>
        <v>CHABREL NICHOLAS</v>
      </c>
      <c r="D2" s="5" t="str">
        <f>IF(ISNUMBER('Race 2'!A15),'Race 2'!G15,"")</f>
        <v>Senior_M</v>
      </c>
      <c r="E2" s="5" t="str">
        <f>IF(ISNUMBER('Race 2'!A15),'Race 2'!I15,"")</f>
        <v>Men</v>
      </c>
      <c r="F2" s="5">
        <f>IF(ISNUMBER('Race 2'!A15),'Race 2'!H15,"")</f>
        <v>47</v>
      </c>
      <c r="G2" s="9">
        <f>IF(ISNUMBER('Race 2'!A15),'Race 2'!O15/60,"")</f>
        <v>1.622685185185185E-2</v>
      </c>
      <c r="H2" s="14">
        <f>IF(A2="","",IF(E2="Men",VLOOKUP(F2,'Time trial standards'!A$3:B$84,2,FALSE),VLOOKUP(F2,'Time trial standards'!A$3:C$84,3,FALSE)))</f>
        <v>2.0124638310185183E-2</v>
      </c>
      <c r="I2" s="11" t="str">
        <f t="shared" ref="I2:I34" si="0">IF(G2="","",IF(G2-H2&gt;0,G2-H2,""))</f>
        <v/>
      </c>
      <c r="J2" s="11">
        <f t="shared" ref="J2:J34" si="1">IF(G2="","",IF(G2-H2&gt;0,"",H2-G2))</f>
        <v>3.8977864583333334E-3</v>
      </c>
      <c r="K2" s="15">
        <f t="shared" ref="K2:K34" si="2">IF(OR(G2="",G2=Y$1),"",IF(I2="",-J2/G2*100,I2/G2*100))</f>
        <v>-24.020595577746079</v>
      </c>
      <c r="L2" s="5">
        <f t="shared" ref="L2:L33" si="3">IF(K2="","",RANK(K2,K$2:K$99,1))</f>
        <v>2</v>
      </c>
    </row>
    <row r="3" spans="1:25" x14ac:dyDescent="0.15">
      <c r="A3" s="6">
        <f>IF(ISNUMBER('Race 2'!A18),'Race 2'!A18,"")</f>
        <v>5</v>
      </c>
      <c r="B3" s="8">
        <f>IF(ISNUMBER('Race 2'!A18),'Race 2'!B18,"")</f>
        <v>29</v>
      </c>
      <c r="C3" s="5" t="str">
        <f>IF(ISNUMBER('Race 2'!A18),'Race 2'!C18&amp;" "&amp;'Race 2'!D18,"")</f>
        <v>FEELY CRAIG</v>
      </c>
      <c r="D3" s="5" t="str">
        <f>IF(ISNUMBER('Race 2'!A18),'Race 2'!G18,"")</f>
        <v>Senior_M</v>
      </c>
      <c r="E3" s="5" t="str">
        <f>IF(ISNUMBER('Race 2'!A18),'Race 2'!I18,"")</f>
        <v>Men</v>
      </c>
      <c r="F3" s="5">
        <f>IF(ISNUMBER('Race 2'!A18),'Race 2'!H18,"")</f>
        <v>52</v>
      </c>
      <c r="G3" s="9">
        <f>IF(ISNUMBER('Race 2'!A18),'Race 2'!O18/60,"")</f>
        <v>1.6828703703703703E-2</v>
      </c>
      <c r="H3" s="14">
        <f>IF(A3="","",IF(E3="Men",VLOOKUP(F3,'Time trial standards'!A$3:B$84,2,FALSE),VLOOKUP(F3,'Time trial standards'!A$3:C$84,3,FALSE)))</f>
        <v>2.0669174382716048E-2</v>
      </c>
      <c r="I3" s="11" t="str">
        <f t="shared" si="0"/>
        <v/>
      </c>
      <c r="J3" s="11">
        <f t="shared" si="1"/>
        <v>3.840470679012345E-3</v>
      </c>
      <c r="K3" s="15">
        <f t="shared" si="2"/>
        <v>-22.820953690967443</v>
      </c>
      <c r="L3" s="5">
        <f t="shared" si="3"/>
        <v>3</v>
      </c>
    </row>
    <row r="4" spans="1:25" x14ac:dyDescent="0.15">
      <c r="A4" s="6">
        <f>IF(ISNUMBER('Race 2'!A25),'Race 2'!A25,"")</f>
        <v>12</v>
      </c>
      <c r="B4" s="8">
        <f>IF(ISNUMBER('Race 2'!A25),'Race 2'!B25,"")</f>
        <v>1</v>
      </c>
      <c r="C4" s="5" t="str">
        <f>IF(ISNUMBER('Race 2'!A25),'Race 2'!C25&amp;" "&amp;'Race 2'!D25,"")</f>
        <v>BARNES DEREK</v>
      </c>
      <c r="D4" s="5" t="str">
        <f>IF(ISNUMBER('Race 2'!A25),'Race 2'!G25,"")</f>
        <v>Senior_M</v>
      </c>
      <c r="E4" s="5" t="str">
        <f>IF(ISNUMBER('Race 2'!A25),'Race 2'!I25,"")</f>
        <v>Men</v>
      </c>
      <c r="F4" s="5">
        <f>IF(ISNUMBER('Race 2'!A25),'Race 2'!H25,"")</f>
        <v>62</v>
      </c>
      <c r="G4" s="9">
        <f>IF(ISNUMBER('Race 2'!A25),'Race 2'!O25/60,"")</f>
        <v>1.8252314814814815E-2</v>
      </c>
      <c r="H4" s="14">
        <f>IF(A4="","",IF(E4="Men",VLOOKUP(F4,'Time trial standards'!A$4:B$83,2,FALSE),VLOOKUP(F4,'Time trial standards'!A$4:C$83,3,FALSE)))</f>
        <v>2.188307773919753E-2</v>
      </c>
      <c r="I4" s="11" t="str">
        <f t="shared" si="0"/>
        <v/>
      </c>
      <c r="J4" s="11">
        <f t="shared" si="1"/>
        <v>3.6307629243827154E-3</v>
      </c>
      <c r="K4" s="15">
        <f t="shared" si="2"/>
        <v>-19.892068273092367</v>
      </c>
      <c r="L4" s="5">
        <f t="shared" si="3"/>
        <v>4</v>
      </c>
    </row>
    <row r="5" spans="1:25" x14ac:dyDescent="0.15">
      <c r="A5" s="6">
        <f>IF(ISNUMBER('Race 2'!A14),'Race 2'!A14,"")</f>
        <v>1</v>
      </c>
      <c r="B5" s="8">
        <f>IF(ISNUMBER('Race 2'!A14),'Race 2'!B14,"")</f>
        <v>23</v>
      </c>
      <c r="C5" s="5" t="str">
        <f>IF(ISNUMBER('Race 2'!A14),'Race 2'!C14&amp;" "&amp;'Race 2'!D14,"")</f>
        <v>CRANAGE JOSHUA</v>
      </c>
      <c r="D5" s="5" t="str">
        <f>IF(ISNUMBER('Race 2'!A14),'Race 2'!G14,"")</f>
        <v>Senior_M</v>
      </c>
      <c r="E5" s="5" t="str">
        <f>IF(ISNUMBER('Race 2'!A14),'Race 2'!I14,"")</f>
        <v>Men</v>
      </c>
      <c r="F5" s="5">
        <f>IF(ISNUMBER('Race 2'!A14),'Race 2'!H14,"")</f>
        <v>17</v>
      </c>
      <c r="G5" s="9">
        <f>IF(ISNUMBER('Race 2'!A14),'Race 2'!O14/60,"")</f>
        <v>1.5694444444444445E-2</v>
      </c>
      <c r="H5" s="14">
        <f>IF(A5="","",IF(E5="Men",VLOOKUP(F5,'Time trial standards'!A$3:B$84,2,FALSE),VLOOKUP(F5,'Time trial standards'!A$3:C$84,3,FALSE)))</f>
        <v>1.8413300125359286E-2</v>
      </c>
      <c r="I5" s="11" t="str">
        <f t="shared" si="0"/>
        <v/>
      </c>
      <c r="J5" s="11">
        <f t="shared" si="1"/>
        <v>2.7188556809148411E-3</v>
      </c>
      <c r="K5" s="15">
        <f t="shared" si="2"/>
        <v>-17.32368221467863</v>
      </c>
      <c r="L5" s="5">
        <f t="shared" si="3"/>
        <v>5</v>
      </c>
    </row>
    <row r="6" spans="1:25" x14ac:dyDescent="0.15">
      <c r="A6" s="6">
        <f>IF(ISNUMBER('Race 2'!A19),'Race 2'!A19,"")</f>
        <v>6</v>
      </c>
      <c r="B6" s="8">
        <f>IF(ISNUMBER('Race 2'!A19),'Race 2'!B19,"")</f>
        <v>18</v>
      </c>
      <c r="C6" s="5" t="str">
        <f>IF(ISNUMBER('Race 2'!A19),'Race 2'!C19&amp;" "&amp;'Race 2'!D19,"")</f>
        <v>WEBB DARREN</v>
      </c>
      <c r="D6" s="5" t="str">
        <f>IF(ISNUMBER('Race 2'!A19),'Race 2'!G19,"")</f>
        <v>Senior_M</v>
      </c>
      <c r="E6" s="5" t="str">
        <f>IF(ISNUMBER('Race 2'!A19),'Race 2'!I19,"")</f>
        <v>Men</v>
      </c>
      <c r="F6" s="5">
        <f>IF(ISNUMBER('Race 2'!A19),'Race 2'!H19,"")</f>
        <v>49</v>
      </c>
      <c r="G6" s="9">
        <f>IF(ISNUMBER('Race 2'!A19),'Race 2'!O19/60,"")</f>
        <v>1.7615740740740741E-2</v>
      </c>
      <c r="H6" s="14">
        <f>IF(A6="","",IF(E6="Men",VLOOKUP(F6,'Time trial standards'!A$3:B$84,2,FALSE),VLOOKUP(F6,'Time trial standards'!A$3:C$84,3,FALSE)))</f>
        <v>2.0343171296296297E-2</v>
      </c>
      <c r="I6" s="11" t="str">
        <f t="shared" si="0"/>
        <v/>
      </c>
      <c r="J6" s="11">
        <f t="shared" si="1"/>
        <v>2.7274305555555559E-3</v>
      </c>
      <c r="K6" s="15">
        <f t="shared" si="2"/>
        <v>-15.482917214191854</v>
      </c>
      <c r="L6" s="5">
        <f t="shared" si="3"/>
        <v>7</v>
      </c>
    </row>
    <row r="7" spans="1:25" x14ac:dyDescent="0.15">
      <c r="A7" s="6">
        <f>IF(ISNUMBER('Race 2'!A26),'Race 2'!A26,"")</f>
        <v>13</v>
      </c>
      <c r="B7" s="8">
        <f>IF(ISNUMBER('Race 2'!A26),'Race 2'!B26,"")</f>
        <v>7</v>
      </c>
      <c r="C7" s="5" t="str">
        <f>IF(ISNUMBER('Race 2'!A26),'Race 2'!C26&amp;" "&amp;'Race 2'!D26,"")</f>
        <v>HESELTINE STUART</v>
      </c>
      <c r="D7" s="5" t="str">
        <f>IF(ISNUMBER('Race 2'!A26),'Race 2'!G26,"")</f>
        <v>Senior_M</v>
      </c>
      <c r="E7" s="5" t="str">
        <f>IF(ISNUMBER('Race 2'!A26),'Race 2'!I26,"")</f>
        <v>Men</v>
      </c>
      <c r="F7" s="5">
        <f>IF(ISNUMBER('Race 2'!A26),'Race 2'!H26,"")</f>
        <v>61</v>
      </c>
      <c r="G7" s="9">
        <f>IF(ISNUMBER('Race 2'!A26),'Race 2'!O26/60,"")</f>
        <v>1.8958333333333334E-2</v>
      </c>
      <c r="H7" s="14">
        <f>IF(A7="","",IF(E7="Men",VLOOKUP(F7,'Time trial standards'!A$4:B$83,2,FALSE),VLOOKUP(F7,'Time trial standards'!A$4:C$83,3,FALSE)))</f>
        <v>2.1751519097222224E-2</v>
      </c>
      <c r="I7" s="11" t="str">
        <f t="shared" si="0"/>
        <v/>
      </c>
      <c r="J7" s="11">
        <f t="shared" si="1"/>
        <v>2.7931857638888898E-3</v>
      </c>
      <c r="K7" s="15">
        <f t="shared" si="2"/>
        <v>-14.733287545787549</v>
      </c>
      <c r="L7" s="5">
        <f t="shared" si="3"/>
        <v>9</v>
      </c>
    </row>
    <row r="8" spans="1:25" x14ac:dyDescent="0.15">
      <c r="A8" s="6">
        <f>IF(ISNUMBER('Race 2'!A16),'Race 2'!A16,"")</f>
        <v>3</v>
      </c>
      <c r="B8" s="8">
        <f>IF(ISNUMBER('Race 2'!A16),'Race 2'!B16,"")</f>
        <v>3</v>
      </c>
      <c r="C8" s="5" t="str">
        <f>IF(ISNUMBER('Race 2'!A16),'Race 2'!C16&amp;" "&amp;'Race 2'!D16,"")</f>
        <v>CLARK JACK</v>
      </c>
      <c r="D8" s="5" t="str">
        <f>IF(ISNUMBER('Race 2'!A16),'Race 2'!G16,"")</f>
        <v>JM17</v>
      </c>
      <c r="E8" s="5" t="str">
        <f>IF(ISNUMBER('Race 2'!A16),'Race 2'!I16,"")</f>
        <v>Men</v>
      </c>
      <c r="F8" s="5">
        <f>IF(ISNUMBER('Race 2'!A16),'Race 2'!H16,"")</f>
        <v>16</v>
      </c>
      <c r="G8" s="9">
        <f>IF(ISNUMBER('Race 2'!A16),'Race 2'!O16/60,"")</f>
        <v>1.6261574074074074E-2</v>
      </c>
      <c r="H8" s="14">
        <f>IF(A8="","",IF(E8="Men",VLOOKUP(F8,'Time trial standards'!A$3:B$84,2,FALSE),VLOOKUP(F8,'Time trial standards'!A$3:C$84,3,FALSE)))</f>
        <v>1.8621796231956284E-2</v>
      </c>
      <c r="I8" s="11" t="str">
        <f t="shared" si="0"/>
        <v/>
      </c>
      <c r="J8" s="11">
        <f t="shared" si="1"/>
        <v>2.3602221578822094E-3</v>
      </c>
      <c r="K8" s="15">
        <f t="shared" si="2"/>
        <v>-14.514106365909102</v>
      </c>
      <c r="L8" s="5">
        <f t="shared" si="3"/>
        <v>10</v>
      </c>
    </row>
    <row r="9" spans="1:25" x14ac:dyDescent="0.15">
      <c r="A9" s="6">
        <f>IF(ISNUMBER('Race 2'!A17),'Race 2'!A17,"")</f>
        <v>4</v>
      </c>
      <c r="B9" s="8">
        <f>IF(ISNUMBER('Race 2'!A17),'Race 2'!B17,"")</f>
        <v>28</v>
      </c>
      <c r="C9" s="5" t="str">
        <f>IF(ISNUMBER('Race 2'!A17),'Race 2'!C17&amp;" "&amp;'Race 2'!D17,"")</f>
        <v>COOPER TYSON</v>
      </c>
      <c r="D9" s="5" t="str">
        <f>IF(ISNUMBER('Race 2'!A17),'Race 2'!G17,"")</f>
        <v>Senior_M</v>
      </c>
      <c r="E9" s="5" t="str">
        <f>IF(ISNUMBER('Race 2'!A17),'Race 2'!I17,"")</f>
        <v>Men</v>
      </c>
      <c r="F9" s="5">
        <f>IF(ISNUMBER('Race 2'!A17),'Race 2'!H17,"")</f>
        <v>32</v>
      </c>
      <c r="G9" s="9">
        <f>IF(ISNUMBER('Race 2'!A17),'Race 2'!O17/60,"")</f>
        <v>1.6516203703703703E-2</v>
      </c>
      <c r="H9" s="14">
        <f>IF(A9="","",IF(E9="Men",VLOOKUP(F9,'Time trial standards'!A$3:B$84,2,FALSE),VLOOKUP(F9,'Time trial standards'!A$3:C$84,3,FALSE)))</f>
        <v>1.8522912591628079E-2</v>
      </c>
      <c r="I9" s="11" t="str">
        <f t="shared" si="0"/>
        <v/>
      </c>
      <c r="J9" s="11">
        <f t="shared" si="1"/>
        <v>2.0067088879243758E-3</v>
      </c>
      <c r="K9" s="15">
        <f t="shared" si="2"/>
        <v>-12.149940288483958</v>
      </c>
      <c r="L9" s="5">
        <f t="shared" si="3"/>
        <v>11</v>
      </c>
    </row>
    <row r="10" spans="1:25" x14ac:dyDescent="0.15">
      <c r="A10" s="6">
        <f>IF(ISNUMBER('Race 2'!A24),'Race 2'!A24,"")</f>
        <v>11</v>
      </c>
      <c r="B10" s="8">
        <f>IF(ISNUMBER('Race 2'!A24),'Race 2'!B24,"")</f>
        <v>33</v>
      </c>
      <c r="C10" s="5" t="str">
        <f>IF(ISNUMBER('Race 2'!A24),'Race 2'!C24&amp;" "&amp;'Race 2'!D24,"")</f>
        <v>MILLER DAVID</v>
      </c>
      <c r="D10" s="5" t="str">
        <f>IF(ISNUMBER('Race 2'!A24),'Race 2'!G24,"")</f>
        <v>Senior_M</v>
      </c>
      <c r="E10" s="5" t="str">
        <f>IF(ISNUMBER('Race 2'!A24),'Race 2'!I24,"")</f>
        <v>Men</v>
      </c>
      <c r="F10" s="5">
        <f>IF(ISNUMBER('Race 2'!A24),'Race 2'!H24,"")</f>
        <v>48</v>
      </c>
      <c r="G10" s="9">
        <f>IF(ISNUMBER('Race 2'!A24),'Race 2'!O24/60,"")</f>
        <v>1.8217592592592594E-2</v>
      </c>
      <c r="H10" s="14">
        <f>IF(A10="","",IF(E10="Men",VLOOKUP(F10,'Time trial standards'!A$4:B$83,2,FALSE),VLOOKUP(F10,'Time trial standards'!A$4:C$83,3,FALSE)))</f>
        <v>2.0231168016975311E-2</v>
      </c>
      <c r="I10" s="11" t="str">
        <f t="shared" si="0"/>
        <v/>
      </c>
      <c r="J10" s="11">
        <f t="shared" si="1"/>
        <v>2.0135754243827166E-3</v>
      </c>
      <c r="K10" s="15">
        <f t="shared" si="2"/>
        <v>-11.052917196103348</v>
      </c>
      <c r="L10" s="5">
        <f t="shared" si="3"/>
        <v>12</v>
      </c>
    </row>
    <row r="11" spans="1:25" x14ac:dyDescent="0.15">
      <c r="A11" s="6">
        <f>IF(ISNUMBER('Race 2'!A20),'Race 2'!A20,"")</f>
        <v>7</v>
      </c>
      <c r="B11" s="8">
        <f>IF(ISNUMBER('Race 2'!A20),'Race 2'!B20,"")</f>
        <v>14</v>
      </c>
      <c r="C11" s="5" t="str">
        <f>IF(ISNUMBER('Race 2'!A20),'Race 2'!C20&amp;" "&amp;'Race 2'!D20,"")</f>
        <v>CUNNIFF ANDREW</v>
      </c>
      <c r="D11" s="5" t="str">
        <f>IF(ISNUMBER('Race 2'!A20),'Race 2'!G20,"")</f>
        <v>Senior_M</v>
      </c>
      <c r="E11" s="5" t="str">
        <f>IF(ISNUMBER('Race 2'!A20),'Race 2'!I20,"")</f>
        <v>Men</v>
      </c>
      <c r="F11" s="5">
        <f>IF(ISNUMBER('Race 2'!A20),'Race 2'!H20,"")</f>
        <v>41</v>
      </c>
      <c r="G11" s="9">
        <f>IF(ISNUMBER('Race 2'!A20),'Race 2'!O20/60,"")</f>
        <v>1.7847222222222223E-2</v>
      </c>
      <c r="H11" s="14">
        <f>IF(A11="","",IF(E11="Men",VLOOKUP(F11,'Time trial standards'!A$3:B$84,2,FALSE),VLOOKUP(F11,'Time trial standards'!A$3:C$84,3,FALSE)))</f>
        <v>1.949703414351852E-2</v>
      </c>
      <c r="I11" s="11" t="str">
        <f t="shared" si="0"/>
        <v/>
      </c>
      <c r="J11" s="11">
        <f t="shared" si="1"/>
        <v>1.6498119212962972E-3</v>
      </c>
      <c r="K11" s="15">
        <f t="shared" si="2"/>
        <v>-9.2440823605706921</v>
      </c>
      <c r="L11" s="5">
        <f t="shared" si="3"/>
        <v>14</v>
      </c>
    </row>
    <row r="12" spans="1:25" x14ac:dyDescent="0.15">
      <c r="A12" s="6">
        <f>IF(ISNUMBER('Race 2'!A23),'Race 2'!A23,"")</f>
        <v>10</v>
      </c>
      <c r="B12" s="8">
        <f>IF(ISNUMBER('Race 2'!A23),'Race 2'!B23,"")</f>
        <v>4</v>
      </c>
      <c r="C12" s="5" t="str">
        <f>IF(ISNUMBER('Race 2'!A23),'Race 2'!C23&amp;" "&amp;'Race 2'!D23,"")</f>
        <v>SEARLE DARREN</v>
      </c>
      <c r="D12" s="5" t="str">
        <f>IF(ISNUMBER('Race 2'!A23),'Race 2'!G23,"")</f>
        <v>Senior_M</v>
      </c>
      <c r="E12" s="5" t="str">
        <f>IF(ISNUMBER('Race 2'!A23),'Race 2'!I23,"")</f>
        <v>Men</v>
      </c>
      <c r="F12" s="5">
        <f>IF(ISNUMBER('Race 2'!A23),'Race 2'!H23,"")</f>
        <v>42</v>
      </c>
      <c r="G12" s="9">
        <f>IF(ISNUMBER('Race 2'!A23),'Race 2'!O23/60,"")</f>
        <v>1.8136574074074076E-2</v>
      </c>
      <c r="H12" s="14">
        <f>IF(A12="","",IF(E12="Men",VLOOKUP(F12,'Time trial standards'!A$4:B$83,2,FALSE),VLOOKUP(F12,'Time trial standards'!A$4:C$83,3,FALSE)))</f>
        <v>1.9603563850308644E-2</v>
      </c>
      <c r="I12" s="11" t="str">
        <f t="shared" si="0"/>
        <v/>
      </c>
      <c r="J12" s="11">
        <f t="shared" si="1"/>
        <v>1.4669897762345681E-3</v>
      </c>
      <c r="K12" s="15">
        <f t="shared" si="2"/>
        <v>-8.0885715805147846</v>
      </c>
      <c r="L12" s="5">
        <f t="shared" si="3"/>
        <v>15</v>
      </c>
    </row>
    <row r="13" spans="1:25" x14ac:dyDescent="0.15">
      <c r="A13" s="6">
        <f>IF(ISNUMBER('Race 2'!A22),'Race 2'!A22,"")</f>
        <v>9</v>
      </c>
      <c r="B13" s="8">
        <f>IF(ISNUMBER('Race 2'!A22),'Race 2'!B22,"")</f>
        <v>21</v>
      </c>
      <c r="C13" s="5" t="str">
        <f>IF(ISNUMBER('Race 2'!A22),'Race 2'!C22&amp;" "&amp;'Race 2'!D22,"")</f>
        <v>COCHINOS CHRIS</v>
      </c>
      <c r="D13" s="5" t="str">
        <f>IF(ISNUMBER('Race 2'!A22),'Race 2'!G22,"")</f>
        <v>Senior_M</v>
      </c>
      <c r="E13" s="5" t="str">
        <f>IF(ISNUMBER('Race 2'!A22),'Race 2'!I22,"")</f>
        <v>Men</v>
      </c>
      <c r="F13" s="5">
        <f>IF(ISNUMBER('Race 2'!A22),'Race 2'!H22,"")</f>
        <v>41</v>
      </c>
      <c r="G13" s="9">
        <f>IF(ISNUMBER('Race 2'!A22),'Race 2'!O22/60,"")</f>
        <v>1.8101851851851852E-2</v>
      </c>
      <c r="H13" s="14">
        <f>IF(A13="","",IF(E13="Men",VLOOKUP(F13,'Time trial standards'!A$4:B$83,2,FALSE),VLOOKUP(F13,'Time trial standards'!A$4:C$83,3,FALSE)))</f>
        <v>1.949703414351852E-2</v>
      </c>
      <c r="I13" s="11" t="str">
        <f t="shared" si="0"/>
        <v/>
      </c>
      <c r="J13" s="11">
        <f t="shared" si="1"/>
        <v>1.3951822916666683E-3</v>
      </c>
      <c r="K13" s="15">
        <f t="shared" si="2"/>
        <v>-7.7074008951406743</v>
      </c>
      <c r="L13" s="5">
        <f t="shared" si="3"/>
        <v>16</v>
      </c>
    </row>
    <row r="14" spans="1:25" x14ac:dyDescent="0.15">
      <c r="A14" s="6">
        <f>IF(ISNUMBER('Race 2'!A28),'Race 2'!A28,"")</f>
        <v>15</v>
      </c>
      <c r="B14" s="8">
        <f>IF(ISNUMBER('Race 2'!A28),'Race 2'!B28,"")</f>
        <v>25</v>
      </c>
      <c r="C14" s="5" t="str">
        <f>IF(ISNUMBER('Race 2'!A28),'Race 2'!C28&amp;" "&amp;'Race 2'!D28,"")</f>
        <v>JORDAN JAMES</v>
      </c>
      <c r="D14" s="5" t="str">
        <f>IF(ISNUMBER('Race 2'!A28),'Race 2'!G28,"")</f>
        <v>Senior_M</v>
      </c>
      <c r="E14" s="5" t="str">
        <f>IF(ISNUMBER('Race 2'!A28),'Race 2'!I28,"")</f>
        <v>Men</v>
      </c>
      <c r="F14" s="5">
        <f>IF(ISNUMBER('Race 2'!A28),'Race 2'!H28,"")</f>
        <v>51</v>
      </c>
      <c r="G14" s="9">
        <f>IF(ISNUMBER('Race 2'!A28),'Race 2'!O28/60,"")</f>
        <v>1.9120370370370374E-2</v>
      </c>
      <c r="H14" s="14">
        <f>IF(A14="","",IF(E14="Men",VLOOKUP(F14,'Time trial standards'!A$4:B$83,2,FALSE),VLOOKUP(F14,'Time trial standards'!A$4:C$83,3,FALSE)))</f>
        <v>2.0562331211419753E-2</v>
      </c>
      <c r="I14" s="11" t="str">
        <f t="shared" si="0"/>
        <v/>
      </c>
      <c r="J14" s="11">
        <f t="shared" si="1"/>
        <v>1.4419608410493785E-3</v>
      </c>
      <c r="K14" s="15">
        <f t="shared" si="2"/>
        <v>-7.5414901129943273</v>
      </c>
      <c r="L14" s="5">
        <f t="shared" si="3"/>
        <v>17</v>
      </c>
    </row>
    <row r="15" spans="1:25" x14ac:dyDescent="0.15">
      <c r="A15" s="6">
        <f>IF(ISNUMBER('Race 2'!A29),'Race 2'!A29,"")</f>
        <v>16</v>
      </c>
      <c r="B15" s="8">
        <f>IF(ISNUMBER('Race 2'!A29),'Race 2'!B29,"")</f>
        <v>19</v>
      </c>
      <c r="C15" s="5" t="str">
        <f>IF(ISNUMBER('Race 2'!A29),'Race 2'!C29&amp;" "&amp;'Race 2'!D29,"")</f>
        <v>PURCZEL CARL</v>
      </c>
      <c r="D15" s="5" t="str">
        <f>IF(ISNUMBER('Race 2'!A29),'Race 2'!G29,"")</f>
        <v>Senior_M</v>
      </c>
      <c r="E15" s="5" t="str">
        <f>IF(ISNUMBER('Race 2'!A29),'Race 2'!I29,"")</f>
        <v>Men</v>
      </c>
      <c r="F15" s="5">
        <f>IF(ISNUMBER('Race 2'!A29),'Race 2'!H29,"")</f>
        <v>50</v>
      </c>
      <c r="G15" s="9">
        <f>IF(ISNUMBER('Race 2'!A29),'Race 2'!O29/60,"")</f>
        <v>1.9189814814814812E-2</v>
      </c>
      <c r="H15" s="14">
        <f>IF(A15="","",IF(E15="Men",VLOOKUP(F15,'Time trial standards'!A$4:B$83,2,FALSE),VLOOKUP(F15,'Time trial standards'!A$4:C$83,3,FALSE)))</f>
        <v>2.0450014467592592E-2</v>
      </c>
      <c r="I15" s="11" t="str">
        <f t="shared" si="0"/>
        <v/>
      </c>
      <c r="J15" s="11">
        <f t="shared" si="1"/>
        <v>1.2601996527777798E-3</v>
      </c>
      <c r="K15" s="15">
        <f t="shared" si="2"/>
        <v>-6.5670235223160551</v>
      </c>
      <c r="L15" s="5">
        <f t="shared" si="3"/>
        <v>20</v>
      </c>
    </row>
    <row r="16" spans="1:25" x14ac:dyDescent="0.15">
      <c r="A16" s="6">
        <f>IF(ISNUMBER('Race 2'!A21),'Race 2'!A21,"")</f>
        <v>8</v>
      </c>
      <c r="B16" s="8">
        <f>IF(ISNUMBER('Race 2'!A21),'Race 2'!B21,"")</f>
        <v>9</v>
      </c>
      <c r="C16" s="5" t="str">
        <f>IF(ISNUMBER('Race 2'!A21),'Race 2'!C21&amp;" "&amp;'Race 2'!D21,"")</f>
        <v>HICKMAN TULLY</v>
      </c>
      <c r="D16" s="5" t="str">
        <f>IF(ISNUMBER('Race 2'!A21),'Race 2'!G21,"")</f>
        <v>JM17</v>
      </c>
      <c r="E16" s="5" t="str">
        <f>IF(ISNUMBER('Race 2'!A21),'Race 2'!I21,"")</f>
        <v>Men</v>
      </c>
      <c r="F16" s="5">
        <f>IF(ISNUMBER('Race 2'!A21),'Race 2'!H21,"")</f>
        <v>16</v>
      </c>
      <c r="G16" s="9">
        <f>IF(ISNUMBER('Race 2'!A21),'Race 2'!O21/60,"")</f>
        <v>1.8032407407407407E-2</v>
      </c>
      <c r="H16" s="14">
        <f>IF(A16="","",IF(E16="Men",VLOOKUP(F16,'Time trial standards'!A$4:B$83,2,FALSE),VLOOKUP(F16,'Time trial standards'!A$4:C$83,3,FALSE)))</f>
        <v>1.8621796231956284E-2</v>
      </c>
      <c r="I16" s="11" t="str">
        <f t="shared" si="0"/>
        <v/>
      </c>
      <c r="J16" s="11">
        <f t="shared" si="1"/>
        <v>5.8938882454887681E-4</v>
      </c>
      <c r="K16" s="15">
        <f t="shared" si="2"/>
        <v>-3.2684977176523078</v>
      </c>
      <c r="L16" s="5">
        <f t="shared" si="3"/>
        <v>23</v>
      </c>
    </row>
    <row r="17" spans="1:12" x14ac:dyDescent="0.15">
      <c r="A17" s="6">
        <f>IF(ISNUMBER('Race 2'!A3),'Race 2'!A3,"")</f>
        <v>2</v>
      </c>
      <c r="B17" s="8">
        <f>IF(ISNUMBER('Race 2'!A3),'Race 2'!B3,"")</f>
        <v>8</v>
      </c>
      <c r="C17" s="5" t="str">
        <f>IF(ISNUMBER('Race 2'!A3),'Race 2'!C3&amp;" "&amp;'Race 2'!D3,"")</f>
        <v>NICHOLSON KATELYN</v>
      </c>
      <c r="D17" s="5" t="str">
        <f>IF(ISNUMBER('Race 2'!A3),'Race 2'!G3,"")</f>
        <v>Senior_W</v>
      </c>
      <c r="E17" s="5" t="str">
        <f>IF(ISNUMBER('Race 2'!A3),'Race 2'!I3,"")</f>
        <v>Men</v>
      </c>
      <c r="F17" s="5">
        <f>IF(ISNUMBER('Race 2'!A3),'Race 2'!H3,"")</f>
        <v>22</v>
      </c>
      <c r="G17" s="9">
        <f>IF(ISNUMBER('Race 2'!A3),'Race 2'!O3/60,"")</f>
        <v>1.7546296296296296E-2</v>
      </c>
      <c r="H17" s="14">
        <f>IF(A17="","",IF(E17="Men",VLOOKUP(F17,'Time trial standards'!A$3:B$84,2,FALSE),VLOOKUP(F17,'Time trial standards'!A$3:C$84,3,FALSE)))</f>
        <v>1.804629464363906E-2</v>
      </c>
      <c r="I17" s="11" t="str">
        <f t="shared" si="0"/>
        <v/>
      </c>
      <c r="J17" s="11">
        <f t="shared" si="1"/>
        <v>4.9999834734276369E-4</v>
      </c>
      <c r="K17" s="15">
        <f t="shared" si="2"/>
        <v>-2.8495948027978089</v>
      </c>
      <c r="L17" s="5">
        <f t="shared" si="3"/>
        <v>24</v>
      </c>
    </row>
    <row r="18" spans="1:12" x14ac:dyDescent="0.15">
      <c r="A18" s="6">
        <f>IF(ISNUMBER('Race 2'!A31),'Race 2'!A31,"")</f>
        <v>18</v>
      </c>
      <c r="B18" s="8">
        <f>IF(ISNUMBER('Race 2'!A31),'Race 2'!B31,"")</f>
        <v>2</v>
      </c>
      <c r="C18" s="5" t="str">
        <f>IF(ISNUMBER('Race 2'!A31),'Race 2'!C31&amp;" "&amp;'Race 2'!D31,"")</f>
        <v>THOMAS NATHAN</v>
      </c>
      <c r="D18" s="5" t="str">
        <f>IF(ISNUMBER('Race 2'!A31),'Race 2'!G31,"")</f>
        <v>Senior_M</v>
      </c>
      <c r="E18" s="5" t="str">
        <f>IF(ISNUMBER('Race 2'!A31),'Race 2'!I31,"")</f>
        <v>Men</v>
      </c>
      <c r="F18" s="5">
        <f>IF(ISNUMBER('Race 2'!A31),'Race 2'!H31,"")</f>
        <v>48</v>
      </c>
      <c r="G18" s="9">
        <f>IF(ISNUMBER('Race 2'!A31),'Race 2'!O31/60,"")</f>
        <v>2.0439814814814817E-2</v>
      </c>
      <c r="H18" s="14">
        <f>IF(A18="","",IF(E18="Men",VLOOKUP(F18,'Time trial standards'!A$4:B$83,2,FALSE),VLOOKUP(F18,'Time trial standards'!A$4:C$83,3,FALSE)))</f>
        <v>2.0231168016975311E-2</v>
      </c>
      <c r="I18" s="11">
        <f t="shared" si="0"/>
        <v>2.086467978395061E-4</v>
      </c>
      <c r="J18" s="11" t="str">
        <f t="shared" si="1"/>
        <v/>
      </c>
      <c r="K18" s="15">
        <f t="shared" si="2"/>
        <v>1.0207861457153637</v>
      </c>
      <c r="L18" s="5">
        <f t="shared" si="3"/>
        <v>26</v>
      </c>
    </row>
    <row r="19" spans="1:12" x14ac:dyDescent="0.15">
      <c r="A19" s="6">
        <f>IF(ISNUMBER('Race 2'!A27),'Race 2'!A27,"")</f>
        <v>14</v>
      </c>
      <c r="B19" s="8">
        <f>IF(ISNUMBER('Race 2'!A27),'Race 2'!B27,"")</f>
        <v>31</v>
      </c>
      <c r="C19" s="5" t="str">
        <f>IF(ISNUMBER('Race 2'!A27),'Race 2'!C27&amp;" "&amp;'Race 2'!D27,"")</f>
        <v>BUSH MAX</v>
      </c>
      <c r="D19" s="5" t="str">
        <f>IF(ISNUMBER('Race 2'!A27),'Race 2'!G27,"")</f>
        <v>JM17</v>
      </c>
      <c r="E19" s="5" t="str">
        <f>IF(ISNUMBER('Race 2'!A27),'Race 2'!I27,"")</f>
        <v>Men</v>
      </c>
      <c r="F19" s="5">
        <f>IF(ISNUMBER('Race 2'!A27),'Race 2'!H27,"")</f>
        <v>16</v>
      </c>
      <c r="G19" s="9">
        <f>IF(ISNUMBER('Race 2'!A27),'Race 2'!O27/60,"")</f>
        <v>1.8958333333333334E-2</v>
      </c>
      <c r="H19" s="14">
        <f>IF(A19="","",IF(E19="Men",VLOOKUP(F19,'Time trial standards'!A$4:B$83,2,FALSE),VLOOKUP(F19,'Time trial standards'!A$4:C$83,3,FALSE)))</f>
        <v>1.8621796231956284E-2</v>
      </c>
      <c r="I19" s="11">
        <f t="shared" si="0"/>
        <v>3.3653710137705045E-4</v>
      </c>
      <c r="J19" s="11" t="str">
        <f t="shared" si="1"/>
        <v/>
      </c>
      <c r="K19" s="15">
        <f t="shared" si="2"/>
        <v>1.7751407545163098</v>
      </c>
      <c r="L19" s="5">
        <f t="shared" si="3"/>
        <v>27</v>
      </c>
    </row>
    <row r="20" spans="1:12" x14ac:dyDescent="0.15">
      <c r="A20" s="6">
        <f>IF(ISNUMBER('Race 2'!A32),'Race 2'!A32,"")</f>
        <v>1</v>
      </c>
      <c r="B20" s="8">
        <f>IF(ISNUMBER('Race 2'!A32),'Race 2'!B32,"")</f>
        <v>34</v>
      </c>
      <c r="C20" s="5" t="str">
        <f>IF(ISNUMBER('Race 2'!A32),'Race 2'!C32&amp;" "&amp;'Race 2'!D32,"")</f>
        <v>GERMEIN SAM</v>
      </c>
      <c r="D20" s="5" t="str">
        <f>IF(ISNUMBER('Race 2'!A32),'Race 2'!G32,"")</f>
        <v>Para</v>
      </c>
      <c r="E20" s="5" t="str">
        <f>IF(ISNUMBER('Race 2'!A32),'Race 2'!I32,"")</f>
        <v>Men</v>
      </c>
      <c r="F20" s="5">
        <f>IF(ISNUMBER('Race 2'!A32),'Race 2'!H32,"")</f>
        <v>42</v>
      </c>
      <c r="G20" s="9">
        <f>IF(ISNUMBER('Race 2'!A32),'Race 2'!O32/60,"")</f>
        <v>2.1168981481481483E-2</v>
      </c>
      <c r="H20" s="14">
        <f>IF(A20="","",IF(E20="Men",VLOOKUP(F20,'Time trial standards'!A$4:B$83,2,FALSE),VLOOKUP(F20,'Time trial standards'!A$4:C$83,3,FALSE)))</f>
        <v>1.9603563850308644E-2</v>
      </c>
      <c r="I20" s="11">
        <f t="shared" si="0"/>
        <v>1.5654176311728392E-3</v>
      </c>
      <c r="J20" s="11" t="str">
        <f t="shared" si="1"/>
        <v/>
      </c>
      <c r="K20" s="15">
        <f t="shared" si="2"/>
        <v>7.3948651357754676</v>
      </c>
      <c r="L20" s="5">
        <f t="shared" si="3"/>
        <v>30</v>
      </c>
    </row>
    <row r="21" spans="1:12" x14ac:dyDescent="0.15">
      <c r="A21" s="6">
        <f>IF(ISNUMBER('Race 2'!A30),'Race 2'!A30,"")</f>
        <v>17</v>
      </c>
      <c r="B21" s="8">
        <f>IF(ISNUMBER('Race 2'!A30),'Race 2'!B30,"")</f>
        <v>11</v>
      </c>
      <c r="C21" s="5" t="str">
        <f>IF(ISNUMBER('Race 2'!A30),'Race 2'!C30&amp;" "&amp;'Race 2'!D30,"")</f>
        <v>VENNING SAM</v>
      </c>
      <c r="D21" s="5" t="str">
        <f>IF(ISNUMBER('Race 2'!A30),'Race 2'!G30,"")</f>
        <v>Senior_M</v>
      </c>
      <c r="E21" s="5" t="str">
        <f>IF(ISNUMBER('Race 2'!A30),'Race 2'!I30,"")</f>
        <v>Men</v>
      </c>
      <c r="F21" s="5">
        <f>IF(ISNUMBER('Race 2'!A30),'Race 2'!H30,"")</f>
        <v>33</v>
      </c>
      <c r="G21" s="9">
        <f>IF(ISNUMBER('Race 2'!A30),'Race 2'!O30/60,"")</f>
        <v>2.0208333333333335E-2</v>
      </c>
      <c r="H21" s="14">
        <f>IF(A21="","",IF(E21="Men",VLOOKUP(F21,'Time trial standards'!A$4:B$83,2,FALSE),VLOOKUP(F21,'Time trial standards'!A$4:C$83,3,FALSE)))</f>
        <v>1.8655652247299377E-2</v>
      </c>
      <c r="I21" s="11">
        <f t="shared" si="0"/>
        <v>1.5526810860339579E-3</v>
      </c>
      <c r="J21" s="11" t="str">
        <f t="shared" si="1"/>
        <v/>
      </c>
      <c r="K21" s="15">
        <f t="shared" si="2"/>
        <v>7.6833703226422649</v>
      </c>
      <c r="L21" s="5">
        <f t="shared" si="3"/>
        <v>31</v>
      </c>
    </row>
    <row r="22" spans="1:12" x14ac:dyDescent="0.15">
      <c r="A22" s="6">
        <f>IF(ISNUMBER('Race 2'!A2),'Race 2'!A2,"")</f>
        <v>1</v>
      </c>
      <c r="B22" s="8">
        <f>IF(ISNUMBER('Race 2'!A2),'Race 2'!B2,"")</f>
        <v>17</v>
      </c>
      <c r="C22" s="5" t="str">
        <f>IF(ISNUMBER('Race 2'!A2),'Race 2'!C2&amp;" "&amp;'Race 2'!D2,"")</f>
        <v>SEEMAN JILL</v>
      </c>
      <c r="D22" s="5" t="str">
        <f>IF(ISNUMBER('Race 2'!A2),'Race 2'!G2,"")</f>
        <v>Senior_W</v>
      </c>
      <c r="E22" s="5" t="str">
        <f>IF(ISNUMBER('Race 2'!A2),'Race 2'!I2,"")</f>
        <v>Women</v>
      </c>
      <c r="F22" s="5">
        <f>IF(ISNUMBER('Race 2'!A2),'Race 2'!H2,"")</f>
        <v>52</v>
      </c>
      <c r="G22" s="9">
        <f>IF(ISNUMBER('Race 2'!A2),'Race 2'!O2/60,"")</f>
        <v>1.7175925925925928E-2</v>
      </c>
      <c r="H22" s="14">
        <f>IF(A22="","",IF(E22="Men",VLOOKUP(F22,'Time trial standards'!A$3:B$84,2,FALSE),VLOOKUP(F22,'Time trial standards'!A$3:C$84,3,FALSE)))</f>
        <v>2.215839602623457E-2</v>
      </c>
      <c r="I22" s="11" t="str">
        <f t="shared" si="0"/>
        <v/>
      </c>
      <c r="J22" s="11">
        <f t="shared" si="1"/>
        <v>4.9824701003086426E-3</v>
      </c>
      <c r="K22" s="15">
        <f t="shared" si="2"/>
        <v>-29.008451257861633</v>
      </c>
      <c r="L22" s="5">
        <f t="shared" si="3"/>
        <v>1</v>
      </c>
    </row>
    <row r="23" spans="1:12" x14ac:dyDescent="0.15">
      <c r="A23" s="6">
        <f>IF(ISNUMBER('Race 2'!A33),'Race 2'!A33,"")</f>
        <v>1</v>
      </c>
      <c r="B23" s="8">
        <f>IF(ISNUMBER('Race 2'!A33),'Race 2'!B33,"")</f>
        <v>15</v>
      </c>
      <c r="C23" s="5" t="str">
        <f>IF(ISNUMBER('Race 2'!A33),'Race 2'!C33&amp;" "&amp;'Race 2'!D33,"")</f>
        <v>KENNEDY CANDICE</v>
      </c>
      <c r="D23" s="5" t="str">
        <f>IF(ISNUMBER('Race 2'!A33),'Race 2'!G33,"")</f>
        <v>Tandem</v>
      </c>
      <c r="E23" s="5" t="str">
        <f>IF(ISNUMBER('Race 2'!A33),'Race 2'!I33,"")</f>
        <v>Women</v>
      </c>
      <c r="F23" s="5">
        <f>IF(ISNUMBER('Race 2'!A33),'Race 2'!H33,"")</f>
        <v>23</v>
      </c>
      <c r="G23" s="9">
        <f>IF(ISNUMBER('Race 2'!A33),'Race 2'!O33/60,"")</f>
        <v>1.6736111111111111E-2</v>
      </c>
      <c r="H23" s="14">
        <f>IF(A23="","",IF(E23="Men",VLOOKUP(F23,'Time trial standards'!A$4:B$83,2,FALSE),VLOOKUP(F23,'Time trial standards'!A$4:C$83,3,FALSE)))</f>
        <v>1.9329173251784331E-2</v>
      </c>
      <c r="I23" s="11" t="str">
        <f t="shared" si="0"/>
        <v/>
      </c>
      <c r="J23" s="11">
        <f t="shared" si="1"/>
        <v>2.5930621406732197E-3</v>
      </c>
      <c r="K23" s="15">
        <f t="shared" si="2"/>
        <v>-15.493815280371107</v>
      </c>
      <c r="L23" s="5">
        <f t="shared" si="3"/>
        <v>6</v>
      </c>
    </row>
    <row r="24" spans="1:12" x14ac:dyDescent="0.15">
      <c r="A24" s="6">
        <f>IF(ISNUMBER('Race 2'!A4),'Race 2'!A4,"")</f>
        <v>3</v>
      </c>
      <c r="B24" s="8">
        <f>IF(ISNUMBER('Race 2'!A4),'Race 2'!B4,"")</f>
        <v>20</v>
      </c>
      <c r="C24" s="5" t="str">
        <f>IF(ISNUMBER('Race 2'!A4),'Race 2'!C4&amp;" "&amp;'Race 2'!D4,"")</f>
        <v>BATCHELOR JODIE</v>
      </c>
      <c r="D24" s="5" t="str">
        <f>IF(ISNUMBER('Race 2'!A4),'Race 2'!G4,"")</f>
        <v>Senior_W</v>
      </c>
      <c r="E24" s="5" t="str">
        <f>IF(ISNUMBER('Race 2'!A4),'Race 2'!I4,"")</f>
        <v>Women</v>
      </c>
      <c r="F24" s="5">
        <f>IF(ISNUMBER('Race 2'!A4),'Race 2'!H4,"")</f>
        <v>52</v>
      </c>
      <c r="G24" s="9">
        <f>IF(ISNUMBER('Race 2'!A4),'Race 2'!O4/60,"")</f>
        <v>1.9270833333333334E-2</v>
      </c>
      <c r="H24" s="14">
        <f>IF(A24="","",IF(E24="Men",VLOOKUP(F24,'Time trial standards'!A$3:B$84,2,FALSE),VLOOKUP(F24,'Time trial standards'!A$3:C$84,3,FALSE)))</f>
        <v>2.215839602623457E-2</v>
      </c>
      <c r="I24" s="11" t="str">
        <f t="shared" si="0"/>
        <v/>
      </c>
      <c r="J24" s="11">
        <f t="shared" si="1"/>
        <v>2.8875626929012362E-3</v>
      </c>
      <c r="K24" s="15">
        <f t="shared" si="2"/>
        <v>-14.984109109109117</v>
      </c>
      <c r="L24" s="5">
        <f t="shared" si="3"/>
        <v>8</v>
      </c>
    </row>
    <row r="25" spans="1:12" x14ac:dyDescent="0.15">
      <c r="A25" s="6">
        <f>IF(ISNUMBER('Race 2'!A10),'Race 2'!A10,"")</f>
        <v>9</v>
      </c>
      <c r="B25" s="8">
        <f>IF(ISNUMBER('Race 2'!A10),'Race 2'!B10,"")</f>
        <v>12</v>
      </c>
      <c r="C25" s="5" t="str">
        <f>IF(ISNUMBER('Race 2'!A10),'Race 2'!C10&amp;" "&amp;'Race 2'!D10,"")</f>
        <v>BOYLAN MARGARET</v>
      </c>
      <c r="D25" s="5" t="str">
        <f>IF(ISNUMBER('Race 2'!A10),'Race 2'!G10,"")</f>
        <v>Senior_W</v>
      </c>
      <c r="E25" s="5" t="str">
        <f>IF(ISNUMBER('Race 2'!A10),'Race 2'!I10,"")</f>
        <v>Women</v>
      </c>
      <c r="F25" s="5">
        <f>IF(ISNUMBER('Race 2'!A10),'Race 2'!H10,"")</f>
        <v>64</v>
      </c>
      <c r="G25" s="9">
        <f>IF(ISNUMBER('Race 2'!A10),'Race 2'!O10/60,"")</f>
        <v>2.1585648148148149E-2</v>
      </c>
      <c r="H25" s="14">
        <f>IF(A25="","",IF(E25="Men",VLOOKUP(F25,'Time trial standards'!A$3:B$84,2,FALSE),VLOOKUP(F25,'Time trial standards'!A$3:C$84,3,FALSE)))</f>
        <v>2.3769941165123456E-2</v>
      </c>
      <c r="I25" s="11" t="str">
        <f t="shared" si="0"/>
        <v/>
      </c>
      <c r="J25" s="11">
        <f t="shared" si="1"/>
        <v>2.1842930169753069E-3</v>
      </c>
      <c r="K25" s="15">
        <f t="shared" si="2"/>
        <v>-10.119191242180509</v>
      </c>
      <c r="L25" s="5">
        <f t="shared" si="3"/>
        <v>13</v>
      </c>
    </row>
    <row r="26" spans="1:12" x14ac:dyDescent="0.15">
      <c r="A26" s="6">
        <f>IF(ISNUMBER('Race 2'!A6),'Race 2'!A6,"")</f>
        <v>5</v>
      </c>
      <c r="B26" s="8">
        <f>IF(ISNUMBER('Race 2'!A6),'Race 2'!B6,"")</f>
        <v>27</v>
      </c>
      <c r="C26" s="5" t="str">
        <f>IF(ISNUMBER('Race 2'!A6),'Race 2'!C6&amp;" "&amp;'Race 2'!D6,"")</f>
        <v>DOLMAN BRONWYN</v>
      </c>
      <c r="D26" s="5" t="str">
        <f>IF(ISNUMBER('Race 2'!A6),'Race 2'!G6,"")</f>
        <v>Senior_W</v>
      </c>
      <c r="E26" s="5" t="str">
        <f>IF(ISNUMBER('Race 2'!A6),'Race 2'!I6,"")</f>
        <v>Women</v>
      </c>
      <c r="F26" s="5">
        <f>IF(ISNUMBER('Race 2'!A6),'Race 2'!H6,"")</f>
        <v>40</v>
      </c>
      <c r="G26" s="9">
        <f>IF(ISNUMBER('Race 2'!A6),'Race 2'!O6/60,"")</f>
        <v>1.9363425925925926E-2</v>
      </c>
      <c r="H26" s="14">
        <f>IF(A26="","",IF(E26="Men",VLOOKUP(F26,'Time trial standards'!A$3:B$84,2,FALSE),VLOOKUP(F26,'Time trial standards'!A$3:C$84,3,FALSE)))</f>
        <v>2.0769603587962964E-2</v>
      </c>
      <c r="I26" s="11" t="str">
        <f t="shared" si="0"/>
        <v/>
      </c>
      <c r="J26" s="11">
        <f t="shared" si="1"/>
        <v>1.4061776620370378E-3</v>
      </c>
      <c r="K26" s="15">
        <f t="shared" si="2"/>
        <v>-7.2620292887029327</v>
      </c>
      <c r="L26" s="5">
        <f t="shared" si="3"/>
        <v>18</v>
      </c>
    </row>
    <row r="27" spans="1:12" x14ac:dyDescent="0.15">
      <c r="A27" s="6">
        <f>IF(ISNUMBER('Race 2'!A9),'Race 2'!A9,"")</f>
        <v>8</v>
      </c>
      <c r="B27" s="8">
        <f>IF(ISNUMBER('Race 2'!A9),'Race 2'!B9,"")</f>
        <v>16</v>
      </c>
      <c r="C27" s="5" t="str">
        <f>IF(ISNUMBER('Race 2'!A9),'Race 2'!C9&amp;" "&amp;'Race 2'!D9,"")</f>
        <v>KENT ALISON</v>
      </c>
      <c r="D27" s="5" t="str">
        <f>IF(ISNUMBER('Race 2'!A9),'Race 2'!G9,"")</f>
        <v>Senior_W</v>
      </c>
      <c r="E27" s="5" t="str">
        <f>IF(ISNUMBER('Race 2'!A9),'Race 2'!I9,"")</f>
        <v>Women</v>
      </c>
      <c r="F27" s="5">
        <f>IF(ISNUMBER('Race 2'!A9),'Race 2'!H9,"")</f>
        <v>57</v>
      </c>
      <c r="G27" s="9">
        <f>IF(ISNUMBER('Race 2'!A9),'Race 2'!O9/60,"")</f>
        <v>2.1319444444444443E-2</v>
      </c>
      <c r="H27" s="14">
        <f>IF(A27="","",IF(E27="Men",VLOOKUP(F27,'Time trial standards'!A$3:B$84,2,FALSE),VLOOKUP(F27,'Time trial standards'!A$3:C$84,3,FALSE)))</f>
        <v>2.2788652584876543E-2</v>
      </c>
      <c r="I27" s="11" t="str">
        <f t="shared" si="0"/>
        <v/>
      </c>
      <c r="J27" s="11">
        <f t="shared" si="1"/>
        <v>1.4692081404320996E-3</v>
      </c>
      <c r="K27" s="15">
        <f t="shared" si="2"/>
        <v>-6.8913997466521941</v>
      </c>
      <c r="L27" s="5">
        <f t="shared" si="3"/>
        <v>19</v>
      </c>
    </row>
    <row r="28" spans="1:12" x14ac:dyDescent="0.15">
      <c r="A28" s="6">
        <f>IF(ISNUMBER('Race 2'!A8),'Race 2'!A8,"")</f>
        <v>7</v>
      </c>
      <c r="B28" s="8">
        <f>IF(ISNUMBER('Race 2'!A8),'Race 2'!B8,"")</f>
        <v>32</v>
      </c>
      <c r="C28" s="5" t="str">
        <f>IF(ISNUMBER('Race 2'!A8),'Race 2'!C8&amp;" "&amp;'Race 2'!D8,"")</f>
        <v>KERNICH GEMMA</v>
      </c>
      <c r="D28" s="5" t="str">
        <f>IF(ISNUMBER('Race 2'!A8),'Race 2'!G8,"")</f>
        <v>Senior_W</v>
      </c>
      <c r="E28" s="5" t="str">
        <f>IF(ISNUMBER('Race 2'!A8),'Race 2'!I8,"")</f>
        <v>Women</v>
      </c>
      <c r="F28" s="5">
        <f>IF(ISNUMBER('Race 2'!A8),'Race 2'!H8,"")</f>
        <v>47</v>
      </c>
      <c r="G28" s="9">
        <f>IF(ISNUMBER('Race 2'!A8),'Race 2'!O8/60,"")</f>
        <v>2.0312500000000001E-2</v>
      </c>
      <c r="H28" s="14">
        <f>IF(A28="","",IF(E28="Men",VLOOKUP(F28,'Time trial standards'!A$3:B$84,2,FALSE),VLOOKUP(F28,'Time trial standards'!A$3:C$84,3,FALSE)))</f>
        <v>2.1570529513888888E-2</v>
      </c>
      <c r="I28" s="11" t="str">
        <f t="shared" si="0"/>
        <v/>
      </c>
      <c r="J28" s="11">
        <f t="shared" si="1"/>
        <v>1.2580295138888871E-3</v>
      </c>
      <c r="K28" s="15">
        <f t="shared" si="2"/>
        <v>-6.1933760683760593</v>
      </c>
      <c r="L28" s="5">
        <f t="shared" si="3"/>
        <v>21</v>
      </c>
    </row>
    <row r="29" spans="1:12" x14ac:dyDescent="0.15">
      <c r="A29" s="6">
        <f>IF(ISNUMBER('Race 2'!A7),'Race 2'!A7,"")</f>
        <v>6</v>
      </c>
      <c r="B29" s="8">
        <f>IF(ISNUMBER('Race 2'!A7),'Race 2'!B7,"")</f>
        <v>30</v>
      </c>
      <c r="C29" s="5" t="str">
        <f>IF(ISNUMBER('Race 2'!A7),'Race 2'!C7&amp;" "&amp;'Race 2'!D7,"")</f>
        <v>RICKARD LISA</v>
      </c>
      <c r="D29" s="5" t="str">
        <f>IF(ISNUMBER('Race 2'!A7),'Race 2'!G7,"")</f>
        <v>Senior_W</v>
      </c>
      <c r="E29" s="5" t="str">
        <f>IF(ISNUMBER('Race 2'!A7),'Race 2'!I7,"")</f>
        <v>Women</v>
      </c>
      <c r="F29" s="5">
        <f>IF(ISNUMBER('Race 2'!A7),'Race 2'!H7,"")</f>
        <v>38</v>
      </c>
      <c r="G29" s="9">
        <f>IF(ISNUMBER('Race 2'!A7),'Race 2'!O7/60,"")</f>
        <v>1.9618055555555555E-2</v>
      </c>
      <c r="H29" s="14">
        <f>IF(A29="","",IF(E29="Men",VLOOKUP(F29,'Time trial standards'!A$3:B$84,2,FALSE),VLOOKUP(F29,'Time trial standards'!A$3:C$84,3,FALSE)))</f>
        <v>2.0538869598765434E-2</v>
      </c>
      <c r="I29" s="11" t="str">
        <f t="shared" si="0"/>
        <v/>
      </c>
      <c r="J29" s="11">
        <f t="shared" si="1"/>
        <v>9.2081404320987909E-4</v>
      </c>
      <c r="K29" s="15">
        <f t="shared" si="2"/>
        <v>-4.6937069813176135</v>
      </c>
      <c r="L29" s="5">
        <f t="shared" si="3"/>
        <v>22</v>
      </c>
    </row>
    <row r="30" spans="1:12" x14ac:dyDescent="0.15">
      <c r="A30" s="6">
        <f>IF(ISNUMBER('Race 2'!A5),'Race 2'!A5,"")</f>
        <v>4</v>
      </c>
      <c r="B30" s="8">
        <f>IF(ISNUMBER('Race 2'!A5),'Race 2'!B5,"")</f>
        <v>24</v>
      </c>
      <c r="C30" s="5" t="str">
        <f>IF(ISNUMBER('Race 2'!A5),'Race 2'!C5&amp;" "&amp;'Race 2'!D5,"")</f>
        <v>CRANAGE PAIGE</v>
      </c>
      <c r="D30" s="5" t="str">
        <f>IF(ISNUMBER('Race 2'!A5),'Race 2'!G5,"")</f>
        <v>Senior_W</v>
      </c>
      <c r="E30" s="5" t="str">
        <f>IF(ISNUMBER('Race 2'!A5),'Race 2'!I5,"")</f>
        <v>Women</v>
      </c>
      <c r="F30" s="5">
        <f>IF(ISNUMBER('Race 2'!A5),'Race 2'!H5,"")</f>
        <v>19</v>
      </c>
      <c r="G30" s="9">
        <f>IF(ISNUMBER('Race 2'!A5),'Race 2'!O5/60,"")</f>
        <v>1.9305555555555558E-2</v>
      </c>
      <c r="H30" s="14">
        <f>IF(A30="","",IF(E30="Men",VLOOKUP(F30,'Time trial standards'!A$3:B$84,2,FALSE),VLOOKUP(F30,'Time trial standards'!A$3:C$84,3,FALSE)))</f>
        <v>1.9333561754870748E-2</v>
      </c>
      <c r="I30" s="11" t="str">
        <f t="shared" si="0"/>
        <v/>
      </c>
      <c r="J30" s="11">
        <f t="shared" si="1"/>
        <v>2.8006199315189911E-5</v>
      </c>
      <c r="K30" s="15">
        <f t="shared" si="2"/>
        <v>-0.14506808278371752</v>
      </c>
      <c r="L30" s="5">
        <f t="shared" si="3"/>
        <v>25</v>
      </c>
    </row>
    <row r="31" spans="1:12" x14ac:dyDescent="0.15">
      <c r="A31" s="6">
        <f>IF(ISNUMBER('Race 2'!A34),'Race 2'!A34,"")</f>
        <v>2</v>
      </c>
      <c r="B31" s="8">
        <f>IF(ISNUMBER('Race 2'!A34),'Race 2'!B34,"")</f>
        <v>26</v>
      </c>
      <c r="C31" s="5" t="str">
        <f>IF(ISNUMBER('Race 2'!A34),'Race 2'!C34&amp;" "&amp;'Race 2'!D34,"")</f>
        <v>MCNEIL MADELENE</v>
      </c>
      <c r="D31" s="5" t="str">
        <f>IF(ISNUMBER('Race 2'!A34),'Race 2'!G34,"")</f>
        <v>Para</v>
      </c>
      <c r="E31" s="5" t="str">
        <f>IF(ISNUMBER('Race 2'!A34),'Race 2'!I34,"")</f>
        <v>Women</v>
      </c>
      <c r="F31" s="5">
        <f>IF(ISNUMBER('Race 2'!A34),'Race 2'!H34,"")</f>
        <v>26</v>
      </c>
      <c r="G31" s="9">
        <f>IF(ISNUMBER('Race 2'!A34),'Race 2'!O34/60,"")</f>
        <v>1.9745370370370371E-2</v>
      </c>
      <c r="H31" s="14">
        <f>IF(A31="","",IF(E31="Men",VLOOKUP(F31,'Time trial standards'!A$4:B$83,2,FALSE),VLOOKUP(F31,'Time trial standards'!A$4:C$83,3,FALSE)))</f>
        <v>1.9329173251784331E-2</v>
      </c>
      <c r="I31" s="11">
        <f t="shared" si="0"/>
        <v>4.1619711858604039E-4</v>
      </c>
      <c r="J31" s="11" t="str">
        <f t="shared" si="1"/>
        <v/>
      </c>
      <c r="K31" s="15">
        <f t="shared" si="2"/>
        <v>2.107821280529536</v>
      </c>
      <c r="L31" s="5">
        <f t="shared" si="3"/>
        <v>28</v>
      </c>
    </row>
    <row r="32" spans="1:12" x14ac:dyDescent="0.15">
      <c r="A32" s="6">
        <f>IF(ISNUMBER('Race 2'!A13),'Race 2'!A13,"")</f>
        <v>12</v>
      </c>
      <c r="B32" s="8">
        <f>IF(ISNUMBER('Race 2'!A13),'Race 2'!B13,"")</f>
        <v>5</v>
      </c>
      <c r="C32" s="5" t="str">
        <f>IF(ISNUMBER('Race 2'!A13),'Race 2'!C13&amp;" "&amp;'Race 2'!D13,"")</f>
        <v>BODE JANE</v>
      </c>
      <c r="D32" s="5" t="str">
        <f>IF(ISNUMBER('Race 2'!A13),'Race 2'!G13,"")</f>
        <v>Senior_W</v>
      </c>
      <c r="E32" s="5" t="str">
        <f>IF(ISNUMBER('Race 2'!A13),'Race 2'!I13,"")</f>
        <v>Women</v>
      </c>
      <c r="F32" s="5">
        <f>IF(ISNUMBER('Race 2'!A13),'Race 2'!H13,"")</f>
        <v>63</v>
      </c>
      <c r="G32" s="9">
        <f>IF(ISNUMBER('Race 2'!A13),'Race 2'!O13/60,"")</f>
        <v>2.4131944444444445E-2</v>
      </c>
      <c r="H32" s="14">
        <f>IF(A32="","",IF(E32="Men",VLOOKUP(F32,'Time trial standards'!A$3:B$84,2,FALSE),VLOOKUP(F32,'Time trial standards'!A$3:C$84,3,FALSE)))</f>
        <v>2.3614293981481481E-2</v>
      </c>
      <c r="I32" s="11">
        <f t="shared" si="0"/>
        <v>5.1765046296296455E-4</v>
      </c>
      <c r="J32" s="11" t="str">
        <f t="shared" si="1"/>
        <v/>
      </c>
      <c r="K32" s="15">
        <f t="shared" si="2"/>
        <v>2.1450839328537237</v>
      </c>
      <c r="L32" s="5">
        <f t="shared" si="3"/>
        <v>29</v>
      </c>
    </row>
    <row r="33" spans="1:12" x14ac:dyDescent="0.15">
      <c r="A33" s="6">
        <f>IF(ISNUMBER('Race 2'!A12),'Race 2'!A12,"")</f>
        <v>11</v>
      </c>
      <c r="B33" s="8">
        <f>IF(ISNUMBER('Race 2'!A12),'Race 2'!B12,"")</f>
        <v>10</v>
      </c>
      <c r="C33" s="5" t="str">
        <f>IF(ISNUMBER('Race 2'!A12),'Race 2'!C12&amp;" "&amp;'Race 2'!D12,"")</f>
        <v>HENRIKS NADIA</v>
      </c>
      <c r="D33" s="5" t="str">
        <f>IF(ISNUMBER('Race 2'!A12),'Race 2'!G12,"")</f>
        <v>Senior_W</v>
      </c>
      <c r="E33" s="5" t="str">
        <f>IF(ISNUMBER('Race 2'!A12),'Race 2'!I12,"")</f>
        <v>Women</v>
      </c>
      <c r="F33" s="5">
        <f>IF(ISNUMBER('Race 2'!A12),'Race 2'!H12,"")</f>
        <v>45</v>
      </c>
      <c r="G33" s="9">
        <f>IF(ISNUMBER('Race 2'!A12),'Race 2'!O12/60,"")</f>
        <v>2.3541666666666666E-2</v>
      </c>
      <c r="H33" s="14">
        <f>IF(A33="","",IF(E33="Men",VLOOKUP(F33,'Time trial standards'!A$3:B$84,2,FALSE),VLOOKUP(F33,'Time trial standards'!A$3:C$84,3,FALSE)))</f>
        <v>2.1344642168209877E-2</v>
      </c>
      <c r="I33" s="11">
        <f t="shared" si="0"/>
        <v>2.1970244984567885E-3</v>
      </c>
      <c r="J33" s="11" t="str">
        <f t="shared" si="1"/>
        <v/>
      </c>
      <c r="K33" s="15">
        <f t="shared" si="2"/>
        <v>9.332493444772199</v>
      </c>
      <c r="L33" s="5">
        <f t="shared" si="3"/>
        <v>32</v>
      </c>
    </row>
    <row r="34" spans="1:12" x14ac:dyDescent="0.15">
      <c r="A34" s="6">
        <f>IF(ISNUMBER('Race 2'!A11),'Race 2'!A11,"")</f>
        <v>10</v>
      </c>
      <c r="B34" s="8">
        <f>IF(ISNUMBER('Race 2'!A11),'Race 2'!B11,"")</f>
        <v>6</v>
      </c>
      <c r="C34" s="5" t="str">
        <f>IF(ISNUMBER('Race 2'!A11),'Race 2'!C11&amp;" "&amp;'Race 2'!D11,"")</f>
        <v>RICHES VIRGINIA</v>
      </c>
      <c r="D34" s="5" t="str">
        <f>IF(ISNUMBER('Race 2'!A11),'Race 2'!G11,"")</f>
        <v>Senior_W</v>
      </c>
      <c r="E34" s="5" t="str">
        <f>IF(ISNUMBER('Race 2'!A11),'Race 2'!I11,"")</f>
        <v>Women</v>
      </c>
      <c r="F34" s="5">
        <f>IF(ISNUMBER('Race 2'!A11),'Race 2'!H11,"")</f>
        <v>42</v>
      </c>
      <c r="G34" s="9">
        <f>IF(ISNUMBER('Race 2'!A11),'Race 2'!O11/60,"")</f>
        <v>2.34375E-2</v>
      </c>
      <c r="H34" s="14">
        <f>IF(A34="","",IF(E34="Men",VLOOKUP(F34,'Time trial standards'!A$3:B$84,2,FALSE),VLOOKUP(F34,'Time trial standards'!A$3:C$84,3,FALSE)))</f>
        <v>2.100096450617284E-2</v>
      </c>
      <c r="I34" s="11">
        <f t="shared" si="0"/>
        <v>2.4365354938271598E-3</v>
      </c>
      <c r="J34" s="11" t="str">
        <f t="shared" si="1"/>
        <v/>
      </c>
      <c r="K34" s="15">
        <f t="shared" si="2"/>
        <v>10.39588477366255</v>
      </c>
      <c r="L34" s="5">
        <f t="shared" ref="L34:L65" si="4">IF(K34="","",RANK(K34,K$2:K$99,1))</f>
        <v>33</v>
      </c>
    </row>
    <row r="35" spans="1:12" x14ac:dyDescent="0.15">
      <c r="A35" s="6" t="str">
        <f>IF(ISNUMBER('Race 2'!A35),'Race 2'!A35,"")</f>
        <v/>
      </c>
      <c r="B35" s="8" t="str">
        <f>IF(ISNUMBER('Race 2'!A35),'Race 2'!B35,"")</f>
        <v/>
      </c>
      <c r="C35" s="5" t="str">
        <f>IF(ISNUMBER('Race 2'!A35),'Race 2'!C35&amp;" "&amp;'Race 2'!D35,"")</f>
        <v/>
      </c>
      <c r="D35" s="5" t="str">
        <f>IF(ISNUMBER('Race 2'!A35),'Race 2'!G35,"")</f>
        <v/>
      </c>
      <c r="E35" s="5" t="str">
        <f>IF(ISNUMBER('Race 2'!A35),'Race 2'!I35,"")</f>
        <v/>
      </c>
      <c r="F35" s="5" t="str">
        <f>IF(ISNUMBER('Race 2'!A35),'Race 2'!H35,"")</f>
        <v/>
      </c>
      <c r="G35" s="9" t="str">
        <f>IF(ISNUMBER('Race 2'!A35),'Race 2'!O35/60,"")</f>
        <v/>
      </c>
      <c r="H35" s="14" t="str">
        <f>IF(A35="","",IF(E35="Men",VLOOKUP(F35,'Time trial standards'!A$4:B$83,2,FALSE),VLOOKUP(F35,'Time trial standards'!A$4:C$83,3,FALSE)))</f>
        <v/>
      </c>
      <c r="I35" s="11" t="str">
        <f t="shared" ref="I35:I64" si="5">IF(G35="","",IF(G35-H35&gt;0,G35-H35,""))</f>
        <v/>
      </c>
      <c r="J35" s="11" t="str">
        <f t="shared" ref="J35:J64" si="6">IF(G35="","",IF(G35-H35&gt;0,"",H35-G35))</f>
        <v/>
      </c>
      <c r="K35" s="15" t="str">
        <f t="shared" ref="K35:K64" si="7">IF(OR(G35="",G35=Y$1),"",IF(I35="",-J35/G35*100,I35/G35*100))</f>
        <v/>
      </c>
      <c r="L35" s="5" t="str">
        <f t="shared" si="4"/>
        <v/>
      </c>
    </row>
    <row r="36" spans="1:12" x14ac:dyDescent="0.15">
      <c r="A36" s="6" t="str">
        <f>IF(ISNUMBER('Race 2'!A36),'Race 2'!A36,"")</f>
        <v/>
      </c>
      <c r="B36" s="8" t="str">
        <f>IF(ISNUMBER('Race 2'!A36),'Race 2'!B36,"")</f>
        <v/>
      </c>
      <c r="C36" s="5" t="str">
        <f>IF(ISNUMBER('Race 2'!A36),'Race 2'!C36&amp;" "&amp;'Race 2'!D36,"")</f>
        <v/>
      </c>
      <c r="D36" s="5" t="str">
        <f>IF(ISNUMBER('Race 2'!A36),'Race 2'!G36,"")</f>
        <v/>
      </c>
      <c r="E36" s="5" t="str">
        <f>IF(ISNUMBER('Race 2'!A36),'Race 2'!I36,"")</f>
        <v/>
      </c>
      <c r="F36" s="5" t="str">
        <f>IF(ISNUMBER('Race 2'!A36),'Race 2'!H36,"")</f>
        <v/>
      </c>
      <c r="G36" s="9" t="str">
        <f>IF(ISNUMBER('Race 2'!A36),'Race 2'!O36/60,"")</f>
        <v/>
      </c>
      <c r="H36" s="14" t="str">
        <f>IF(A36="","",IF(E36="Men",VLOOKUP(F36,'Time trial standards'!A$4:B$83,2,FALSE),VLOOKUP(F36,'Time trial standards'!A$4:C$83,3,FALSE)))</f>
        <v/>
      </c>
      <c r="I36" s="11" t="str">
        <f t="shared" si="5"/>
        <v/>
      </c>
      <c r="J36" s="11" t="str">
        <f t="shared" si="6"/>
        <v/>
      </c>
      <c r="K36" s="15" t="str">
        <f t="shared" si="7"/>
        <v/>
      </c>
      <c r="L36" s="5" t="str">
        <f t="shared" si="4"/>
        <v/>
      </c>
    </row>
    <row r="37" spans="1:12" x14ac:dyDescent="0.15">
      <c r="A37" s="6" t="str">
        <f>IF(ISNUMBER('Race 2'!A37),'Race 2'!A37,"")</f>
        <v/>
      </c>
      <c r="B37" s="8" t="str">
        <f>IF(ISNUMBER('Race 2'!A37),'Race 2'!B37,"")</f>
        <v/>
      </c>
      <c r="C37" s="5" t="str">
        <f>IF(ISNUMBER('Race 2'!A37),'Race 2'!C37&amp;" "&amp;'Race 2'!D37,"")</f>
        <v/>
      </c>
      <c r="D37" s="5" t="str">
        <f>IF(ISNUMBER('Race 2'!A37),'Race 2'!G37,"")</f>
        <v/>
      </c>
      <c r="E37" s="5" t="str">
        <f>IF(ISNUMBER('Race 2'!A37),'Race 2'!I37,"")</f>
        <v/>
      </c>
      <c r="F37" s="5" t="str">
        <f>IF(ISNUMBER('Race 2'!A37),'Race 2'!H37,"")</f>
        <v/>
      </c>
      <c r="G37" s="9" t="str">
        <f>IF(ISNUMBER('Race 2'!A37),'Race 2'!O37/60,"")</f>
        <v/>
      </c>
      <c r="H37" s="14" t="str">
        <f>IF(A37="","",IF(E37="Men",VLOOKUP(F37,'Time trial standards'!A$4:B$83,2,FALSE),VLOOKUP(F37,'Time trial standards'!A$4:C$83,3,FALSE)))</f>
        <v/>
      </c>
      <c r="I37" s="11" t="str">
        <f t="shared" si="5"/>
        <v/>
      </c>
      <c r="J37" s="11" t="str">
        <f t="shared" si="6"/>
        <v/>
      </c>
      <c r="K37" s="15" t="str">
        <f t="shared" si="7"/>
        <v/>
      </c>
      <c r="L37" s="5" t="str">
        <f t="shared" si="4"/>
        <v/>
      </c>
    </row>
    <row r="38" spans="1:12" x14ac:dyDescent="0.15">
      <c r="A38" s="6" t="str">
        <f>IF(ISNUMBER('Race 2'!A38),'Race 2'!A38,"")</f>
        <v/>
      </c>
      <c r="B38" s="8" t="str">
        <f>IF(ISNUMBER('Race 2'!A38),'Race 2'!B38,"")</f>
        <v/>
      </c>
      <c r="C38" s="5" t="str">
        <f>IF(ISNUMBER('Race 2'!A38),'Race 2'!C38&amp;" "&amp;'Race 2'!D38,"")</f>
        <v/>
      </c>
      <c r="D38" s="5" t="str">
        <f>IF(ISNUMBER('Race 2'!A38),'Race 2'!G38,"")</f>
        <v/>
      </c>
      <c r="E38" s="5" t="str">
        <f>IF(ISNUMBER('Race 2'!A38),'Race 2'!I38,"")</f>
        <v/>
      </c>
      <c r="F38" s="5" t="str">
        <f>IF(ISNUMBER('Race 2'!A38),'Race 2'!H38,"")</f>
        <v/>
      </c>
      <c r="G38" s="9" t="str">
        <f>IF(ISNUMBER('Race 2'!A38),'Race 2'!O38/60,"")</f>
        <v/>
      </c>
      <c r="H38" s="14" t="str">
        <f>IF(A38="","",IF(E38="Men",VLOOKUP(F38,'Time trial standards'!A$4:B$83,2,FALSE),VLOOKUP(F38,'Time trial standards'!A$4:C$83,3,FALSE)))</f>
        <v/>
      </c>
      <c r="I38" s="11" t="str">
        <f t="shared" si="5"/>
        <v/>
      </c>
      <c r="J38" s="11" t="str">
        <f t="shared" si="6"/>
        <v/>
      </c>
      <c r="K38" s="15" t="str">
        <f t="shared" si="7"/>
        <v/>
      </c>
      <c r="L38" s="5" t="str">
        <f t="shared" si="4"/>
        <v/>
      </c>
    </row>
    <row r="39" spans="1:12" x14ac:dyDescent="0.15">
      <c r="A39" s="6" t="str">
        <f>IF(ISNUMBER('Race 2'!A39),'Race 2'!A39,"")</f>
        <v/>
      </c>
      <c r="B39" s="8" t="str">
        <f>IF(ISNUMBER('Race 2'!A39),'Race 2'!B39,"")</f>
        <v/>
      </c>
      <c r="C39" s="5" t="str">
        <f>IF(ISNUMBER('Race 2'!A39),'Race 2'!C39&amp;" "&amp;'Race 2'!D39,"")</f>
        <v/>
      </c>
      <c r="D39" s="5" t="str">
        <f>IF(ISNUMBER('Race 2'!A39),'Race 2'!G39,"")</f>
        <v/>
      </c>
      <c r="E39" s="5" t="str">
        <f>IF(ISNUMBER('Race 2'!A39),'Race 2'!I39,"")</f>
        <v/>
      </c>
      <c r="F39" s="5" t="str">
        <f>IF(ISNUMBER('Race 2'!A39),'Race 2'!H39,"")</f>
        <v/>
      </c>
      <c r="G39" s="9" t="str">
        <f>IF(ISNUMBER('Race 2'!A39),'Race 2'!O39/60,"")</f>
        <v/>
      </c>
      <c r="H39" s="14" t="str">
        <f>IF(A39="","",IF(E39="Men",VLOOKUP(F39,'Time trial standards'!A$4:B$83,2,FALSE),VLOOKUP(F39,'Time trial standards'!A$4:C$83,3,FALSE)))</f>
        <v/>
      </c>
      <c r="I39" s="11" t="str">
        <f t="shared" si="5"/>
        <v/>
      </c>
      <c r="J39" s="11" t="str">
        <f t="shared" si="6"/>
        <v/>
      </c>
      <c r="K39" s="15" t="str">
        <f t="shared" si="7"/>
        <v/>
      </c>
      <c r="L39" s="5" t="str">
        <f t="shared" si="4"/>
        <v/>
      </c>
    </row>
    <row r="40" spans="1:12" x14ac:dyDescent="0.15">
      <c r="A40" s="6" t="str">
        <f>IF(ISNUMBER('Race 2'!A40),'Race 2'!A40,"")</f>
        <v/>
      </c>
      <c r="B40" s="8" t="str">
        <f>IF(ISNUMBER('Race 2'!A40),'Race 2'!B40,"")</f>
        <v/>
      </c>
      <c r="C40" s="5" t="str">
        <f>IF(ISNUMBER('Race 2'!A40),'Race 2'!C40&amp;" "&amp;'Race 2'!D40,"")</f>
        <v/>
      </c>
      <c r="D40" s="5" t="str">
        <f>IF(ISNUMBER('Race 2'!A40),'Race 2'!G40,"")</f>
        <v/>
      </c>
      <c r="E40" s="5" t="str">
        <f>IF(ISNUMBER('Race 2'!A40),'Race 2'!I40,"")</f>
        <v/>
      </c>
      <c r="F40" s="5" t="str">
        <f>IF(ISNUMBER('Race 2'!A40),'Race 2'!H40,"")</f>
        <v/>
      </c>
      <c r="G40" s="9" t="str">
        <f>IF(ISNUMBER('Race 2'!A40),'Race 2'!O40/60,"")</f>
        <v/>
      </c>
      <c r="H40" s="14" t="str">
        <f>IF(A40="","",IF(E40="Men",VLOOKUP(F40,'Time trial standards'!A$4:B$83,2,FALSE),VLOOKUP(F40,'Time trial standards'!A$4:C$83,3,FALSE)))</f>
        <v/>
      </c>
      <c r="I40" s="11" t="str">
        <f t="shared" si="5"/>
        <v/>
      </c>
      <c r="J40" s="11" t="str">
        <f t="shared" si="6"/>
        <v/>
      </c>
      <c r="K40" s="15" t="str">
        <f t="shared" si="7"/>
        <v/>
      </c>
      <c r="L40" s="5" t="str">
        <f t="shared" si="4"/>
        <v/>
      </c>
    </row>
    <row r="41" spans="1:12" x14ac:dyDescent="0.15">
      <c r="A41" s="6" t="str">
        <f>IF(ISNUMBER('Race 2'!A41),'Race 2'!A41,"")</f>
        <v/>
      </c>
      <c r="B41" s="8" t="str">
        <f>IF(ISNUMBER('Race 2'!A41),'Race 2'!B41,"")</f>
        <v/>
      </c>
      <c r="C41" s="5" t="str">
        <f>IF(ISNUMBER('Race 2'!A41),'Race 2'!C41&amp;" "&amp;'Race 2'!D41,"")</f>
        <v/>
      </c>
      <c r="D41" s="5" t="str">
        <f>IF(ISNUMBER('Race 2'!A41),'Race 2'!G41,"")</f>
        <v/>
      </c>
      <c r="E41" s="5" t="str">
        <f>IF(ISNUMBER('Race 2'!A41),'Race 2'!I41,"")</f>
        <v/>
      </c>
      <c r="F41" s="5" t="str">
        <f>IF(ISNUMBER('Race 2'!A41),'Race 2'!H41,"")</f>
        <v/>
      </c>
      <c r="G41" s="9" t="str">
        <f>IF(ISNUMBER('Race 2'!A41),'Race 2'!O41/60,"")</f>
        <v/>
      </c>
      <c r="H41" s="14" t="str">
        <f>IF(A41="","",IF(E41="Men",VLOOKUP(F41,'Time trial standards'!A$4:B$83,2,FALSE),VLOOKUP(F41,'Time trial standards'!A$4:C$83,3,FALSE)))</f>
        <v/>
      </c>
      <c r="I41" s="11" t="str">
        <f t="shared" si="5"/>
        <v/>
      </c>
      <c r="J41" s="11" t="str">
        <f t="shared" si="6"/>
        <v/>
      </c>
      <c r="K41" s="15" t="str">
        <f t="shared" si="7"/>
        <v/>
      </c>
      <c r="L41" s="5" t="str">
        <f t="shared" si="4"/>
        <v/>
      </c>
    </row>
    <row r="42" spans="1:12" x14ac:dyDescent="0.15">
      <c r="A42" s="6" t="str">
        <f>IF(ISNUMBER('Race 2'!A42),'Race 2'!A42,"")</f>
        <v/>
      </c>
      <c r="B42" s="8" t="str">
        <f>IF(ISNUMBER('Race 2'!A42),'Race 2'!B42,"")</f>
        <v/>
      </c>
      <c r="C42" s="5" t="str">
        <f>IF(ISNUMBER('Race 2'!A42),'Race 2'!C42&amp;" "&amp;'Race 2'!D42,"")</f>
        <v/>
      </c>
      <c r="D42" s="5" t="str">
        <f>IF(ISNUMBER('Race 2'!A42),'Race 2'!G42,"")</f>
        <v/>
      </c>
      <c r="E42" s="5" t="str">
        <f>IF(ISNUMBER('Race 2'!A42),'Race 2'!I42,"")</f>
        <v/>
      </c>
      <c r="F42" s="5" t="str">
        <f>IF(ISNUMBER('Race 2'!A42),'Race 2'!H42,"")</f>
        <v/>
      </c>
      <c r="G42" s="9" t="str">
        <f>IF(ISNUMBER('Race 2'!A42),'Race 2'!O42/60,"")</f>
        <v/>
      </c>
      <c r="H42" s="14" t="str">
        <f>IF(A42="","",IF(E42="Men",VLOOKUP(F42,'Time trial standards'!A$4:B$83,2,FALSE),VLOOKUP(F42,'Time trial standards'!A$4:C$83,3,FALSE)))</f>
        <v/>
      </c>
      <c r="I42" s="11" t="str">
        <f t="shared" si="5"/>
        <v/>
      </c>
      <c r="J42" s="11" t="str">
        <f t="shared" si="6"/>
        <v/>
      </c>
      <c r="K42" s="15" t="str">
        <f t="shared" si="7"/>
        <v/>
      </c>
      <c r="L42" s="5" t="str">
        <f t="shared" si="4"/>
        <v/>
      </c>
    </row>
    <row r="43" spans="1:12" x14ac:dyDescent="0.15">
      <c r="A43" s="6" t="str">
        <f>IF(ISNUMBER('Race 2'!A43),'Race 2'!A43,"")</f>
        <v/>
      </c>
      <c r="B43" s="8" t="str">
        <f>IF(ISNUMBER('Race 2'!A43),'Race 2'!B43,"")</f>
        <v/>
      </c>
      <c r="C43" s="5" t="str">
        <f>IF(ISNUMBER('Race 2'!A43),'Race 2'!C43&amp;" "&amp;'Race 2'!D43,"")</f>
        <v/>
      </c>
      <c r="D43" s="5" t="str">
        <f>IF(ISNUMBER('Race 2'!A43),'Race 2'!G43,"")</f>
        <v/>
      </c>
      <c r="E43" s="5" t="str">
        <f>IF(ISNUMBER('Race 2'!A43),'Race 2'!I43,"")</f>
        <v/>
      </c>
      <c r="F43" s="5" t="str">
        <f>IF(ISNUMBER('Race 2'!A43),'Race 2'!H43,"")</f>
        <v/>
      </c>
      <c r="G43" s="9" t="str">
        <f>IF(ISNUMBER('Race 2'!A43),'Race 2'!O43/60,"")</f>
        <v/>
      </c>
      <c r="H43" s="14" t="str">
        <f>IF(A43="","",IF(E43="Men",VLOOKUP(F43,'Time trial standards'!A$4:B$83,2,FALSE),VLOOKUP(F43,'Time trial standards'!A$4:C$83,3,FALSE)))</f>
        <v/>
      </c>
      <c r="I43" s="11" t="str">
        <f t="shared" si="5"/>
        <v/>
      </c>
      <c r="J43" s="11" t="str">
        <f t="shared" si="6"/>
        <v/>
      </c>
      <c r="K43" s="15" t="str">
        <f t="shared" si="7"/>
        <v/>
      </c>
      <c r="L43" s="5" t="str">
        <f t="shared" si="4"/>
        <v/>
      </c>
    </row>
    <row r="44" spans="1:12" x14ac:dyDescent="0.15">
      <c r="A44" s="6" t="str">
        <f>IF(ISNUMBER('Race 2'!A44),'Race 2'!A44,"")</f>
        <v/>
      </c>
      <c r="B44" s="8" t="str">
        <f>IF(ISNUMBER('Race 2'!A44),'Race 2'!B44,"")</f>
        <v/>
      </c>
      <c r="C44" s="5" t="str">
        <f>IF(ISNUMBER('Race 2'!A44),'Race 2'!C44&amp;" "&amp;'Race 2'!D44,"")</f>
        <v/>
      </c>
      <c r="D44" s="5" t="str">
        <f>IF(ISNUMBER('Race 2'!A44),'Race 2'!G44,"")</f>
        <v/>
      </c>
      <c r="E44" s="5" t="str">
        <f>IF(ISNUMBER('Race 2'!A44),'Race 2'!I44,"")</f>
        <v/>
      </c>
      <c r="F44" s="5" t="str">
        <f>IF(ISNUMBER('Race 2'!A44),'Race 2'!H44,"")</f>
        <v/>
      </c>
      <c r="G44" s="9" t="str">
        <f>IF(ISNUMBER('Race 2'!A44),'Race 2'!O44/60,"")</f>
        <v/>
      </c>
      <c r="H44" s="14" t="str">
        <f>IF(A44="","",IF(E44="Men",VLOOKUP(F44,'Time trial standards'!A$4:B$83,2,FALSE),VLOOKUP(F44,'Time trial standards'!A$4:C$83,3,FALSE)))</f>
        <v/>
      </c>
      <c r="I44" s="11" t="str">
        <f t="shared" si="5"/>
        <v/>
      </c>
      <c r="J44" s="11" t="str">
        <f t="shared" si="6"/>
        <v/>
      </c>
      <c r="K44" s="15" t="str">
        <f t="shared" si="7"/>
        <v/>
      </c>
      <c r="L44" s="5" t="str">
        <f t="shared" si="4"/>
        <v/>
      </c>
    </row>
    <row r="45" spans="1:12" x14ac:dyDescent="0.15">
      <c r="A45" s="6" t="str">
        <f>IF(ISNUMBER('Race 2'!A45),'Race 2'!A45,"")</f>
        <v/>
      </c>
      <c r="B45" s="8" t="str">
        <f>IF(ISNUMBER('Race 2'!A45),'Race 2'!B45,"")</f>
        <v/>
      </c>
      <c r="C45" s="5" t="str">
        <f>IF(ISNUMBER('Race 2'!A45),'Race 2'!C45&amp;" "&amp;'Race 2'!D45,"")</f>
        <v/>
      </c>
      <c r="D45" s="5" t="str">
        <f>IF(ISNUMBER('Race 2'!A45),'Race 2'!G45,"")</f>
        <v/>
      </c>
      <c r="E45" s="5" t="str">
        <f>IF(ISNUMBER('Race 2'!A45),'Race 2'!I45,"")</f>
        <v/>
      </c>
      <c r="F45" s="5" t="str">
        <f>IF(ISNUMBER('Race 2'!A45),'Race 2'!H45,"")</f>
        <v/>
      </c>
      <c r="G45" s="9" t="str">
        <f>IF(ISNUMBER('Race 2'!A45),'Race 2'!O45/60,"")</f>
        <v/>
      </c>
      <c r="H45" s="14" t="str">
        <f>IF(A45="","",IF(E45="Men",VLOOKUP(F45,'Time trial standards'!A$4:B$83,2,FALSE),VLOOKUP(F45,'Time trial standards'!A$4:C$83,3,FALSE)))</f>
        <v/>
      </c>
      <c r="I45" s="11" t="str">
        <f t="shared" si="5"/>
        <v/>
      </c>
      <c r="J45" s="11" t="str">
        <f t="shared" si="6"/>
        <v/>
      </c>
      <c r="K45" s="15" t="str">
        <f t="shared" si="7"/>
        <v/>
      </c>
      <c r="L45" s="5" t="str">
        <f t="shared" si="4"/>
        <v/>
      </c>
    </row>
    <row r="46" spans="1:12" x14ac:dyDescent="0.15">
      <c r="A46" s="6" t="str">
        <f>IF(ISNUMBER('Race 2'!A46),'Race 2'!A46,"")</f>
        <v/>
      </c>
      <c r="B46" s="8" t="str">
        <f>IF(ISNUMBER('Race 2'!A46),'Race 2'!B46,"")</f>
        <v/>
      </c>
      <c r="C46" s="5" t="str">
        <f>IF(ISNUMBER('Race 2'!A46),'Race 2'!C46&amp;" "&amp;'Race 2'!D46,"")</f>
        <v/>
      </c>
      <c r="D46" s="5" t="str">
        <f>IF(ISNUMBER('Race 2'!A46),'Race 2'!G46,"")</f>
        <v/>
      </c>
      <c r="E46" s="5" t="str">
        <f>IF(ISNUMBER('Race 2'!A46),'Race 2'!I46,"")</f>
        <v/>
      </c>
      <c r="F46" s="5" t="str">
        <f>IF(ISNUMBER('Race 2'!A46),'Race 2'!H46,"")</f>
        <v/>
      </c>
      <c r="G46" s="9" t="str">
        <f>IF(ISNUMBER('Race 2'!A46),'Race 2'!O46/60,"")</f>
        <v/>
      </c>
      <c r="H46" s="14" t="str">
        <f>IF(A46="","",IF(E46="Men",VLOOKUP(F46,'Time trial standards'!A$4:B$83,2,FALSE),VLOOKUP(F46,'Time trial standards'!A$4:C$83,3,FALSE)))</f>
        <v/>
      </c>
      <c r="I46" s="11" t="str">
        <f t="shared" si="5"/>
        <v/>
      </c>
      <c r="J46" s="11" t="str">
        <f t="shared" si="6"/>
        <v/>
      </c>
      <c r="K46" s="15" t="str">
        <f t="shared" si="7"/>
        <v/>
      </c>
      <c r="L46" s="5" t="str">
        <f t="shared" si="4"/>
        <v/>
      </c>
    </row>
    <row r="47" spans="1:12" x14ac:dyDescent="0.15">
      <c r="A47" s="6" t="str">
        <f>IF(ISNUMBER('Race 2'!A47),'Race 2'!A47,"")</f>
        <v/>
      </c>
      <c r="B47" s="8" t="str">
        <f>IF(ISNUMBER('Race 2'!A47),'Race 2'!B47,"")</f>
        <v/>
      </c>
      <c r="C47" s="5" t="str">
        <f>IF(ISNUMBER('Race 2'!A47),'Race 2'!C47&amp;" "&amp;'Race 2'!D47,"")</f>
        <v/>
      </c>
      <c r="D47" s="5" t="str">
        <f>IF(ISNUMBER('Race 2'!A47),'Race 2'!G47,"")</f>
        <v/>
      </c>
      <c r="E47" s="5" t="str">
        <f>IF(ISNUMBER('Race 2'!A47),'Race 2'!I47,"")</f>
        <v/>
      </c>
      <c r="F47" s="5" t="str">
        <f>IF(ISNUMBER('Race 2'!A47),'Race 2'!H47,"")</f>
        <v/>
      </c>
      <c r="G47" s="9" t="str">
        <f>IF(ISNUMBER('Race 2'!A47),'Race 2'!O47/60,"")</f>
        <v/>
      </c>
      <c r="H47" s="14" t="str">
        <f>IF(A47="","",IF(E47="Men",VLOOKUP(F47,'Time trial standards'!A$4:B$83,2,FALSE),VLOOKUP(F47,'Time trial standards'!A$4:C$83,3,FALSE)))</f>
        <v/>
      </c>
      <c r="I47" s="11" t="str">
        <f t="shared" si="5"/>
        <v/>
      </c>
      <c r="J47" s="11" t="str">
        <f t="shared" si="6"/>
        <v/>
      </c>
      <c r="K47" s="15" t="str">
        <f t="shared" si="7"/>
        <v/>
      </c>
      <c r="L47" s="5" t="str">
        <f t="shared" si="4"/>
        <v/>
      </c>
    </row>
    <row r="48" spans="1:12" x14ac:dyDescent="0.15">
      <c r="A48" s="6" t="str">
        <f>IF(ISNUMBER('Race 2'!A48),'Race 2'!A48,"")</f>
        <v/>
      </c>
      <c r="B48" s="8" t="str">
        <f>IF(ISNUMBER('Race 2'!A48),'Race 2'!B48,"")</f>
        <v/>
      </c>
      <c r="C48" s="5" t="str">
        <f>IF(ISNUMBER('Race 2'!A48),'Race 2'!C48&amp;" "&amp;'Race 2'!D48,"")</f>
        <v/>
      </c>
      <c r="D48" s="5" t="str">
        <f>IF(ISNUMBER('Race 2'!A48),'Race 2'!G48,"")</f>
        <v/>
      </c>
      <c r="E48" s="5" t="str">
        <f>IF(ISNUMBER('Race 2'!A48),'Race 2'!I48,"")</f>
        <v/>
      </c>
      <c r="F48" s="5" t="str">
        <f>IF(ISNUMBER('Race 2'!A48),'Race 2'!H48,"")</f>
        <v/>
      </c>
      <c r="G48" s="9" t="str">
        <f>IF(ISNUMBER('Race 2'!A48),'Race 2'!O48/60,"")</f>
        <v/>
      </c>
      <c r="H48" s="14" t="str">
        <f>IF(A48="","",IF(E48="Men",VLOOKUP(F48,'Time trial standards'!A$4:B$83,2,FALSE),VLOOKUP(F48,'Time trial standards'!A$4:C$83,3,FALSE)))</f>
        <v/>
      </c>
      <c r="I48" s="11" t="str">
        <f t="shared" si="5"/>
        <v/>
      </c>
      <c r="J48" s="11" t="str">
        <f t="shared" si="6"/>
        <v/>
      </c>
      <c r="K48" s="15" t="str">
        <f t="shared" si="7"/>
        <v/>
      </c>
      <c r="L48" s="5" t="str">
        <f t="shared" si="4"/>
        <v/>
      </c>
    </row>
    <row r="49" spans="1:12" x14ac:dyDescent="0.15">
      <c r="A49" s="6" t="str">
        <f>IF(ISNUMBER('Race 2'!A49),'Race 2'!A49,"")</f>
        <v/>
      </c>
      <c r="B49" s="8" t="str">
        <f>IF(ISNUMBER('Race 2'!A49),'Race 2'!B49,"")</f>
        <v/>
      </c>
      <c r="C49" s="5" t="str">
        <f>IF(ISNUMBER('Race 2'!A49),'Race 2'!C49&amp;" "&amp;'Race 2'!D49,"")</f>
        <v/>
      </c>
      <c r="D49" s="5" t="str">
        <f>IF(ISNUMBER('Race 2'!A49),'Race 2'!G49,"")</f>
        <v/>
      </c>
      <c r="E49" s="5" t="str">
        <f>IF(ISNUMBER('Race 2'!A49),'Race 2'!I49,"")</f>
        <v/>
      </c>
      <c r="F49" s="5" t="str">
        <f>IF(ISNUMBER('Race 2'!A49),'Race 2'!H49,"")</f>
        <v/>
      </c>
      <c r="G49" s="9" t="str">
        <f>IF(ISNUMBER('Race 2'!A49),'Race 2'!O49/60,"")</f>
        <v/>
      </c>
      <c r="H49" s="14" t="str">
        <f>IF(A49="","",IF(E49="Men",VLOOKUP(F49,'Time trial standards'!A$4:B$83,2,FALSE),VLOOKUP(F49,'Time trial standards'!A$4:C$83,3,FALSE)))</f>
        <v/>
      </c>
      <c r="I49" s="11" t="str">
        <f t="shared" si="5"/>
        <v/>
      </c>
      <c r="J49" s="11" t="str">
        <f t="shared" si="6"/>
        <v/>
      </c>
      <c r="K49" s="15" t="str">
        <f t="shared" si="7"/>
        <v/>
      </c>
      <c r="L49" s="5" t="str">
        <f t="shared" si="4"/>
        <v/>
      </c>
    </row>
    <row r="50" spans="1:12" x14ac:dyDescent="0.15">
      <c r="A50" s="6" t="str">
        <f>IF(ISNUMBER('Race 2'!A50),'Race 2'!A50,"")</f>
        <v/>
      </c>
      <c r="B50" s="8" t="str">
        <f>IF(ISNUMBER('Race 2'!A50),'Race 2'!B50,"")</f>
        <v/>
      </c>
      <c r="C50" s="5" t="str">
        <f>IF(ISNUMBER('Race 2'!A50),'Race 2'!C50&amp;" "&amp;'Race 2'!D50,"")</f>
        <v/>
      </c>
      <c r="D50" s="5" t="str">
        <f>IF(ISNUMBER('Race 2'!A50),'Race 2'!G50,"")</f>
        <v/>
      </c>
      <c r="E50" s="5" t="str">
        <f>IF(ISNUMBER('Race 2'!A50),'Race 2'!I50,"")</f>
        <v/>
      </c>
      <c r="F50" s="5" t="str">
        <f>IF(ISNUMBER('Race 2'!A50),'Race 2'!H50,"")</f>
        <v/>
      </c>
      <c r="G50" s="9" t="str">
        <f>IF(ISNUMBER('Race 2'!A50),'Race 2'!O50/60,"")</f>
        <v/>
      </c>
      <c r="H50" s="14" t="str">
        <f>IF(A50="","",IF(E50="Men",VLOOKUP(F50,'Time trial standards'!A$4:B$83,2,FALSE),VLOOKUP(F50,'Time trial standards'!A$4:C$83,3,FALSE)))</f>
        <v/>
      </c>
      <c r="I50" s="11" t="str">
        <f t="shared" si="5"/>
        <v/>
      </c>
      <c r="J50" s="11" t="str">
        <f t="shared" si="6"/>
        <v/>
      </c>
      <c r="K50" s="15" t="str">
        <f t="shared" si="7"/>
        <v/>
      </c>
      <c r="L50" s="5" t="str">
        <f t="shared" si="4"/>
        <v/>
      </c>
    </row>
    <row r="51" spans="1:12" x14ac:dyDescent="0.15">
      <c r="A51" s="6" t="str">
        <f>IF(ISNUMBER('Race 2'!A51),'Race 2'!A51,"")</f>
        <v/>
      </c>
      <c r="B51" s="8" t="str">
        <f>IF(ISNUMBER('Race 2'!A51),'Race 2'!B51,"")</f>
        <v/>
      </c>
      <c r="C51" s="5" t="str">
        <f>IF(ISNUMBER('Race 2'!A51),'Race 2'!C51&amp;" "&amp;'Race 2'!D51,"")</f>
        <v/>
      </c>
      <c r="D51" s="5" t="str">
        <f>IF(ISNUMBER('Race 2'!A51),'Race 2'!G51,"")</f>
        <v/>
      </c>
      <c r="E51" s="5" t="str">
        <f>IF(ISNUMBER('Race 2'!A51),'Race 2'!I51,"")</f>
        <v/>
      </c>
      <c r="F51" s="5" t="str">
        <f>IF(ISNUMBER('Race 2'!A51),'Race 2'!H51,"")</f>
        <v/>
      </c>
      <c r="G51" s="9" t="str">
        <f>IF(ISNUMBER('Race 2'!A51),'Race 2'!O51/60,"")</f>
        <v/>
      </c>
      <c r="H51" s="14" t="str">
        <f>IF(A51="","",IF(E51="Men",VLOOKUP(F51,'Time trial standards'!A$4:B$83,2,FALSE),VLOOKUP(F51,'Time trial standards'!A$4:C$83,3,FALSE)))</f>
        <v/>
      </c>
      <c r="I51" s="11" t="str">
        <f t="shared" si="5"/>
        <v/>
      </c>
      <c r="J51" s="11" t="str">
        <f t="shared" si="6"/>
        <v/>
      </c>
      <c r="K51" s="15" t="str">
        <f t="shared" si="7"/>
        <v/>
      </c>
      <c r="L51" s="5" t="str">
        <f t="shared" si="4"/>
        <v/>
      </c>
    </row>
    <row r="52" spans="1:12" x14ac:dyDescent="0.15">
      <c r="A52" s="6" t="str">
        <f>IF(ISNUMBER('Race 2'!A52),'Race 2'!A52,"")</f>
        <v/>
      </c>
      <c r="B52" s="8" t="str">
        <f>IF(ISNUMBER('Race 2'!A52),'Race 2'!B52,"")</f>
        <v/>
      </c>
      <c r="C52" s="5" t="str">
        <f>IF(ISNUMBER('Race 2'!A52),'Race 2'!C52&amp;" "&amp;'Race 2'!D52,"")</f>
        <v/>
      </c>
      <c r="D52" s="5" t="str">
        <f>IF(ISNUMBER('Race 2'!A52),'Race 2'!G52,"")</f>
        <v/>
      </c>
      <c r="E52" s="5" t="str">
        <f>IF(ISNUMBER('Race 2'!A52),'Race 2'!I52,"")</f>
        <v/>
      </c>
      <c r="F52" s="5" t="str">
        <f>IF(ISNUMBER('Race 2'!A52),'Race 2'!H52,"")</f>
        <v/>
      </c>
      <c r="G52" s="9" t="str">
        <f>IF(ISNUMBER('Race 2'!A52),'Race 2'!O52/60,"")</f>
        <v/>
      </c>
      <c r="H52" s="14" t="str">
        <f>IF(A52="","",IF(E52="Men",VLOOKUP(F52,'Time trial standards'!A$4:B$83,2,FALSE),VLOOKUP(F52,'Time trial standards'!A$4:C$83,3,FALSE)))</f>
        <v/>
      </c>
      <c r="I52" s="11" t="str">
        <f t="shared" si="5"/>
        <v/>
      </c>
      <c r="J52" s="11" t="str">
        <f t="shared" si="6"/>
        <v/>
      </c>
      <c r="K52" s="15" t="str">
        <f t="shared" si="7"/>
        <v/>
      </c>
      <c r="L52" s="5" t="str">
        <f t="shared" si="4"/>
        <v/>
      </c>
    </row>
    <row r="53" spans="1:12" x14ac:dyDescent="0.15">
      <c r="A53" s="6" t="str">
        <f>IF(ISNUMBER('Race 2'!A53),'Race 2'!A53,"")</f>
        <v/>
      </c>
      <c r="B53" s="8" t="str">
        <f>IF(ISNUMBER('Race 2'!A53),'Race 2'!B53,"")</f>
        <v/>
      </c>
      <c r="C53" s="5" t="str">
        <f>IF(ISNUMBER('Race 2'!A53),'Race 2'!C53&amp;" "&amp;'Race 2'!D53,"")</f>
        <v/>
      </c>
      <c r="D53" s="5" t="str">
        <f>IF(ISNUMBER('Race 2'!A53),'Race 2'!G53,"")</f>
        <v/>
      </c>
      <c r="E53" s="5" t="str">
        <f>IF(ISNUMBER('Race 2'!A53),'Race 2'!I53,"")</f>
        <v/>
      </c>
      <c r="F53" s="5" t="str">
        <f>IF(ISNUMBER('Race 2'!A53),'Race 2'!H53,"")</f>
        <v/>
      </c>
      <c r="G53" s="9" t="str">
        <f>IF(ISNUMBER('Race 2'!A53),'Race 2'!O53/60,"")</f>
        <v/>
      </c>
      <c r="H53" s="14" t="str">
        <f>IF(A53="","",IF(E53="Men",VLOOKUP(F53,'Time trial standards'!A$4:B$83,2,FALSE),VLOOKUP(F53,'Time trial standards'!A$4:C$83,3,FALSE)))</f>
        <v/>
      </c>
      <c r="I53" s="11" t="str">
        <f t="shared" si="5"/>
        <v/>
      </c>
      <c r="J53" s="11" t="str">
        <f t="shared" si="6"/>
        <v/>
      </c>
      <c r="K53" s="15" t="str">
        <f t="shared" si="7"/>
        <v/>
      </c>
      <c r="L53" s="5" t="str">
        <f t="shared" si="4"/>
        <v/>
      </c>
    </row>
    <row r="54" spans="1:12" x14ac:dyDescent="0.15">
      <c r="A54" s="6" t="str">
        <f>IF(ISNUMBER('Race 2'!A54),'Race 2'!A54,"")</f>
        <v/>
      </c>
      <c r="B54" s="8" t="str">
        <f>IF(ISNUMBER('Race 2'!A54),'Race 2'!B54,"")</f>
        <v/>
      </c>
      <c r="C54" s="5" t="str">
        <f>IF(ISNUMBER('Race 2'!A54),'Race 2'!C54&amp;" "&amp;'Race 2'!D54,"")</f>
        <v/>
      </c>
      <c r="D54" s="5" t="str">
        <f>IF(ISNUMBER('Race 2'!A54),'Race 2'!G54,"")</f>
        <v/>
      </c>
      <c r="E54" s="5" t="str">
        <f>IF(ISNUMBER('Race 2'!A54),'Race 2'!I54,"")</f>
        <v/>
      </c>
      <c r="F54" s="5" t="str">
        <f>IF(ISNUMBER('Race 2'!A54),'Race 2'!H54,"")</f>
        <v/>
      </c>
      <c r="G54" s="9" t="str">
        <f>IF(ISNUMBER('Race 2'!A54),'Race 2'!O54/60,"")</f>
        <v/>
      </c>
      <c r="H54" s="14" t="str">
        <f>IF(A54="","",IF(E54="Men",VLOOKUP(F54,'Time trial standards'!A$4:B$83,2,FALSE),VLOOKUP(F54,'Time trial standards'!A$4:C$83,3,FALSE)))</f>
        <v/>
      </c>
      <c r="I54" s="11" t="str">
        <f t="shared" si="5"/>
        <v/>
      </c>
      <c r="J54" s="11" t="str">
        <f t="shared" si="6"/>
        <v/>
      </c>
      <c r="K54" s="15" t="str">
        <f t="shared" si="7"/>
        <v/>
      </c>
      <c r="L54" s="5" t="str">
        <f t="shared" si="4"/>
        <v/>
      </c>
    </row>
    <row r="55" spans="1:12" x14ac:dyDescent="0.15">
      <c r="A55" s="6" t="str">
        <f>IF(ISNUMBER('Race 2'!A55),'Race 2'!A55,"")</f>
        <v/>
      </c>
      <c r="B55" s="8" t="str">
        <f>IF(ISNUMBER('Race 2'!A55),'Race 2'!B55,"")</f>
        <v/>
      </c>
      <c r="C55" s="5" t="str">
        <f>IF(ISNUMBER('Race 2'!A55),'Race 2'!C55&amp;" "&amp;'Race 2'!D55,"")</f>
        <v/>
      </c>
      <c r="D55" s="5" t="str">
        <f>IF(ISNUMBER('Race 2'!A55),'Race 2'!G55,"")</f>
        <v/>
      </c>
      <c r="E55" s="5" t="str">
        <f>IF(ISNUMBER('Race 2'!A55),'Race 2'!I55,"")</f>
        <v/>
      </c>
      <c r="F55" s="5" t="str">
        <f>IF(ISNUMBER('Race 2'!A55),'Race 2'!H55,"")</f>
        <v/>
      </c>
      <c r="G55" s="9" t="str">
        <f>IF(ISNUMBER('Race 2'!A55),'Race 2'!O55/60,"")</f>
        <v/>
      </c>
      <c r="H55" s="14" t="str">
        <f>IF(A55="","",IF(E55="Men",VLOOKUP(F55,'Time trial standards'!A$4:B$83,2,FALSE),VLOOKUP(F55,'Time trial standards'!A$4:C$83,3,FALSE)))</f>
        <v/>
      </c>
      <c r="I55" s="11" t="str">
        <f t="shared" si="5"/>
        <v/>
      </c>
      <c r="J55" s="11" t="str">
        <f t="shared" si="6"/>
        <v/>
      </c>
      <c r="K55" s="15" t="str">
        <f t="shared" si="7"/>
        <v/>
      </c>
      <c r="L55" s="5" t="str">
        <f t="shared" si="4"/>
        <v/>
      </c>
    </row>
    <row r="56" spans="1:12" x14ac:dyDescent="0.15">
      <c r="A56" s="6" t="str">
        <f>IF(ISNUMBER('Race 2'!A56),'Race 2'!A56,"")</f>
        <v/>
      </c>
      <c r="B56" s="8" t="str">
        <f>IF(ISNUMBER('Race 2'!A56),'Race 2'!B56,"")</f>
        <v/>
      </c>
      <c r="C56" s="5" t="str">
        <f>IF(ISNUMBER('Race 2'!A56),'Race 2'!C56&amp;" "&amp;'Race 2'!D56,"")</f>
        <v/>
      </c>
      <c r="D56" s="5" t="str">
        <f>IF(ISNUMBER('Race 2'!A56),'Race 2'!G56,"")</f>
        <v/>
      </c>
      <c r="E56" s="5" t="str">
        <f>IF(ISNUMBER('Race 2'!A56),'Race 2'!I56,"")</f>
        <v/>
      </c>
      <c r="F56" s="5" t="str">
        <f>IF(ISNUMBER('Race 2'!A56),'Race 2'!H56,"")</f>
        <v/>
      </c>
      <c r="G56" s="9" t="str">
        <f>IF(ISNUMBER('Race 2'!A56),'Race 2'!O56/60,"")</f>
        <v/>
      </c>
      <c r="H56" s="14" t="str">
        <f>IF(A56="","",IF(E56="Men",VLOOKUP(F56,'Time trial standards'!A$4:B$83,2,FALSE),VLOOKUP(F56,'Time trial standards'!A$4:C$83,3,FALSE)))</f>
        <v/>
      </c>
      <c r="I56" s="11" t="str">
        <f t="shared" si="5"/>
        <v/>
      </c>
      <c r="J56" s="11" t="str">
        <f t="shared" si="6"/>
        <v/>
      </c>
      <c r="K56" s="15" t="str">
        <f t="shared" si="7"/>
        <v/>
      </c>
      <c r="L56" s="5" t="str">
        <f t="shared" si="4"/>
        <v/>
      </c>
    </row>
    <row r="57" spans="1:12" x14ac:dyDescent="0.15">
      <c r="A57" s="6" t="str">
        <f>IF(ISNUMBER('Race 2'!A57),'Race 2'!A57,"")</f>
        <v/>
      </c>
      <c r="B57" s="8" t="str">
        <f>IF(ISNUMBER('Race 2'!A57),'Race 2'!B57,"")</f>
        <v/>
      </c>
      <c r="C57" s="5" t="str">
        <f>IF(ISNUMBER('Race 2'!A57),'Race 2'!C57&amp;" "&amp;'Race 2'!D57,"")</f>
        <v/>
      </c>
      <c r="D57" s="5" t="str">
        <f>IF(ISNUMBER('Race 2'!A57),'Race 2'!G57,"")</f>
        <v/>
      </c>
      <c r="E57" s="5" t="str">
        <f>IF(ISNUMBER('Race 2'!A57),'Race 2'!I57,"")</f>
        <v/>
      </c>
      <c r="F57" s="5" t="str">
        <f>IF(ISNUMBER('Race 2'!A57),'Race 2'!H57,"")</f>
        <v/>
      </c>
      <c r="G57" s="9" t="str">
        <f>IF(ISNUMBER('Race 2'!A57),'Race 2'!O57/60,"")</f>
        <v/>
      </c>
      <c r="H57" s="14" t="str">
        <f>IF(A57="","",IF(E57="Men",VLOOKUP(F57,'Time trial standards'!A$4:B$83,2,FALSE),VLOOKUP(F57,'Time trial standards'!A$4:C$83,3,FALSE)))</f>
        <v/>
      </c>
      <c r="I57" s="11" t="str">
        <f t="shared" si="5"/>
        <v/>
      </c>
      <c r="J57" s="11" t="str">
        <f t="shared" si="6"/>
        <v/>
      </c>
      <c r="K57" s="15" t="str">
        <f t="shared" si="7"/>
        <v/>
      </c>
      <c r="L57" s="5" t="str">
        <f t="shared" si="4"/>
        <v/>
      </c>
    </row>
    <row r="58" spans="1:12" x14ac:dyDescent="0.15">
      <c r="A58" s="6" t="str">
        <f>IF(ISNUMBER('Race 2'!A58),'Race 2'!A58,"")</f>
        <v/>
      </c>
      <c r="B58" s="8" t="str">
        <f>IF(ISNUMBER('Race 2'!A58),'Race 2'!B58,"")</f>
        <v/>
      </c>
      <c r="C58" s="5" t="str">
        <f>IF(ISNUMBER('Race 2'!A58),'Race 2'!C58&amp;" "&amp;'Race 2'!D58,"")</f>
        <v/>
      </c>
      <c r="D58" s="5" t="str">
        <f>IF(ISNUMBER('Race 2'!A58),'Race 2'!G58,"")</f>
        <v/>
      </c>
      <c r="E58" s="5" t="str">
        <f>IF(ISNUMBER('Race 2'!A58),'Race 2'!I58,"")</f>
        <v/>
      </c>
      <c r="F58" s="5" t="str">
        <f>IF(ISNUMBER('Race 2'!A58),'Race 2'!H58,"")</f>
        <v/>
      </c>
      <c r="G58" s="9" t="str">
        <f>IF(ISNUMBER('Race 2'!A58),'Race 2'!O58/60,"")</f>
        <v/>
      </c>
      <c r="H58" s="14" t="str">
        <f>IF(A58="","",IF(E58="Men",VLOOKUP(F58,'Time trial standards'!A$4:B$83,2,FALSE),VLOOKUP(F58,'Time trial standards'!A$4:C$83,3,FALSE)))</f>
        <v/>
      </c>
      <c r="I58" s="11" t="str">
        <f t="shared" si="5"/>
        <v/>
      </c>
      <c r="J58" s="11" t="str">
        <f t="shared" si="6"/>
        <v/>
      </c>
      <c r="K58" s="15" t="str">
        <f t="shared" si="7"/>
        <v/>
      </c>
      <c r="L58" s="5" t="str">
        <f t="shared" si="4"/>
        <v/>
      </c>
    </row>
    <row r="59" spans="1:12" x14ac:dyDescent="0.15">
      <c r="A59" s="6" t="str">
        <f>IF(ISNUMBER('Race 2'!A59),'Race 2'!A59,"")</f>
        <v/>
      </c>
      <c r="B59" s="8" t="str">
        <f>IF(ISNUMBER('Race 2'!A59),'Race 2'!B59,"")</f>
        <v/>
      </c>
      <c r="C59" s="5" t="str">
        <f>IF(ISNUMBER('Race 2'!A59),'Race 2'!C59&amp;" "&amp;'Race 2'!D59,"")</f>
        <v/>
      </c>
      <c r="D59" s="5" t="str">
        <f>IF(ISNUMBER('Race 2'!A59),'Race 2'!G59,"")</f>
        <v/>
      </c>
      <c r="E59" s="5" t="str">
        <f>IF(ISNUMBER('Race 2'!A59),'Race 2'!I59,"")</f>
        <v/>
      </c>
      <c r="F59" s="5" t="str">
        <f>IF(ISNUMBER('Race 2'!A59),'Race 2'!H59,"")</f>
        <v/>
      </c>
      <c r="G59" s="9" t="str">
        <f>IF(ISNUMBER('Race 2'!A59),'Race 2'!O59/60,"")</f>
        <v/>
      </c>
      <c r="H59" s="14" t="str">
        <f>IF(A59="","",IF(E59="Men",VLOOKUP(F59,'Time trial standards'!A$4:B$83,2,FALSE),VLOOKUP(F59,'Time trial standards'!A$4:C$83,3,FALSE)))</f>
        <v/>
      </c>
      <c r="I59" s="11" t="str">
        <f t="shared" si="5"/>
        <v/>
      </c>
      <c r="J59" s="11" t="str">
        <f t="shared" si="6"/>
        <v/>
      </c>
      <c r="K59" s="15" t="str">
        <f t="shared" si="7"/>
        <v/>
      </c>
      <c r="L59" s="5" t="str">
        <f t="shared" si="4"/>
        <v/>
      </c>
    </row>
    <row r="60" spans="1:12" x14ac:dyDescent="0.15">
      <c r="A60" s="6" t="str">
        <f>IF(ISNUMBER('Race 2'!A60),'Race 2'!A60,"")</f>
        <v/>
      </c>
      <c r="B60" s="8" t="str">
        <f>IF(ISNUMBER('Race 2'!A60),'Race 2'!B60,"")</f>
        <v/>
      </c>
      <c r="C60" s="5" t="str">
        <f>IF(ISNUMBER('Race 2'!A60),'Race 2'!C60&amp;" "&amp;'Race 2'!D60,"")</f>
        <v/>
      </c>
      <c r="D60" s="5" t="str">
        <f>IF(ISNUMBER('Race 2'!A60),'Race 2'!G60,"")</f>
        <v/>
      </c>
      <c r="E60" s="5" t="str">
        <f>IF(ISNUMBER('Race 2'!A60),'Race 2'!I60,"")</f>
        <v/>
      </c>
      <c r="F60" s="5" t="str">
        <f>IF(ISNUMBER('Race 2'!A60),'Race 2'!H60,"")</f>
        <v/>
      </c>
      <c r="G60" s="9" t="str">
        <f>IF(ISNUMBER('Race 2'!A60),'Race 2'!O60/60,"")</f>
        <v/>
      </c>
      <c r="H60" s="14" t="str">
        <f>IF(A60="","",IF(E60="Men",VLOOKUP(F60,'Time trial standards'!A$4:B$83,2,FALSE),VLOOKUP(F60,'Time trial standards'!A$4:C$83,3,FALSE)))</f>
        <v/>
      </c>
      <c r="I60" s="11" t="str">
        <f t="shared" si="5"/>
        <v/>
      </c>
      <c r="J60" s="11" t="str">
        <f t="shared" si="6"/>
        <v/>
      </c>
      <c r="K60" s="15" t="str">
        <f t="shared" si="7"/>
        <v/>
      </c>
      <c r="L60" s="5" t="str">
        <f t="shared" si="4"/>
        <v/>
      </c>
    </row>
    <row r="61" spans="1:12" x14ac:dyDescent="0.15">
      <c r="A61" s="6" t="str">
        <f>IF(ISNUMBER('Race 2'!A61),'Race 2'!A61,"")</f>
        <v/>
      </c>
      <c r="B61" s="8" t="str">
        <f>IF(ISNUMBER('Race 2'!A61),'Race 2'!B61,"")</f>
        <v/>
      </c>
      <c r="C61" s="5" t="str">
        <f>IF(ISNUMBER('Race 2'!A61),'Race 2'!C61&amp;" "&amp;'Race 2'!D61,"")</f>
        <v/>
      </c>
      <c r="D61" s="5" t="str">
        <f>IF(ISNUMBER('Race 2'!A61),'Race 2'!G61,"")</f>
        <v/>
      </c>
      <c r="E61" s="5" t="str">
        <f>IF(ISNUMBER('Race 2'!A61),'Race 2'!I61,"")</f>
        <v/>
      </c>
      <c r="F61" s="5" t="str">
        <f>IF(ISNUMBER('Race 2'!A61),'Race 2'!H61,"")</f>
        <v/>
      </c>
      <c r="G61" s="9" t="str">
        <f>IF(ISNUMBER('Race 2'!A61),'Race 2'!O61/60,"")</f>
        <v/>
      </c>
      <c r="H61" s="14" t="str">
        <f>IF(A61="","",IF(E61="Men",VLOOKUP(F61,'Time trial standards'!A$4:B$83,2,FALSE),VLOOKUP(F61,'Time trial standards'!A$4:C$83,3,FALSE)))</f>
        <v/>
      </c>
      <c r="I61" s="11" t="str">
        <f t="shared" si="5"/>
        <v/>
      </c>
      <c r="J61" s="11" t="str">
        <f t="shared" si="6"/>
        <v/>
      </c>
      <c r="K61" s="15" t="str">
        <f t="shared" si="7"/>
        <v/>
      </c>
      <c r="L61" s="5" t="str">
        <f t="shared" si="4"/>
        <v/>
      </c>
    </row>
    <row r="62" spans="1:12" x14ac:dyDescent="0.15">
      <c r="A62" s="6" t="str">
        <f>IF(ISNUMBER('Race 2'!A62),'Race 2'!A62,"")</f>
        <v/>
      </c>
      <c r="B62" s="8" t="str">
        <f>IF(ISNUMBER('Race 2'!A62),'Race 2'!B62,"")</f>
        <v/>
      </c>
      <c r="C62" s="5" t="str">
        <f>IF(ISNUMBER('Race 2'!A62),'Race 2'!C62&amp;" "&amp;'Race 2'!D62,"")</f>
        <v/>
      </c>
      <c r="D62" s="5" t="str">
        <f>IF(ISNUMBER('Race 2'!A62),'Race 2'!G62,"")</f>
        <v/>
      </c>
      <c r="E62" s="5" t="str">
        <f>IF(ISNUMBER('Race 2'!A62),'Race 2'!I62,"")</f>
        <v/>
      </c>
      <c r="F62" s="5" t="str">
        <f>IF(ISNUMBER('Race 2'!A62),'Race 2'!H62,"")</f>
        <v/>
      </c>
      <c r="G62" s="9" t="str">
        <f>IF(ISNUMBER('Race 2'!A62),'Race 2'!O62/60,"")</f>
        <v/>
      </c>
      <c r="H62" s="14" t="str">
        <f>IF(A62="","",IF(E62="Men",VLOOKUP(F62,'Time trial standards'!A$4:B$83,2,FALSE),VLOOKUP(F62,'Time trial standards'!A$4:C$83,3,FALSE)))</f>
        <v/>
      </c>
      <c r="I62" s="11" t="str">
        <f t="shared" si="5"/>
        <v/>
      </c>
      <c r="J62" s="11" t="str">
        <f t="shared" si="6"/>
        <v/>
      </c>
      <c r="K62" s="15" t="str">
        <f t="shared" si="7"/>
        <v/>
      </c>
      <c r="L62" s="5" t="str">
        <f t="shared" si="4"/>
        <v/>
      </c>
    </row>
    <row r="63" spans="1:12" x14ac:dyDescent="0.15">
      <c r="A63" s="6" t="str">
        <f>IF(ISNUMBER('Race 2'!A63),'Race 2'!A63,"")</f>
        <v/>
      </c>
      <c r="B63" s="8" t="str">
        <f>IF(ISNUMBER('Race 2'!A63),'Race 2'!B63,"")</f>
        <v/>
      </c>
      <c r="C63" s="5" t="str">
        <f>IF(ISNUMBER('Race 2'!A63),'Race 2'!C63&amp;" "&amp;'Race 2'!D63,"")</f>
        <v/>
      </c>
      <c r="D63" s="5" t="str">
        <f>IF(ISNUMBER('Race 2'!A63),'Race 2'!G63,"")</f>
        <v/>
      </c>
      <c r="E63" s="5" t="str">
        <f>IF(ISNUMBER('Race 2'!A63),'Race 2'!I63,"")</f>
        <v/>
      </c>
      <c r="F63" s="5" t="str">
        <f>IF(ISNUMBER('Race 2'!A63),'Race 2'!H63,"")</f>
        <v/>
      </c>
      <c r="G63" s="9" t="str">
        <f>IF(ISNUMBER('Race 2'!A63),'Race 2'!O63/60,"")</f>
        <v/>
      </c>
      <c r="H63" s="14" t="str">
        <f>IF(A63="","",IF(E63="Men",VLOOKUP(F63,'Time trial standards'!A$4:B$83,2,FALSE),VLOOKUP(F63,'Time trial standards'!A$4:C$83,3,FALSE)))</f>
        <v/>
      </c>
      <c r="I63" s="11" t="str">
        <f t="shared" si="5"/>
        <v/>
      </c>
      <c r="J63" s="11" t="str">
        <f t="shared" si="6"/>
        <v/>
      </c>
      <c r="K63" s="15" t="str">
        <f t="shared" si="7"/>
        <v/>
      </c>
      <c r="L63" s="5" t="str">
        <f t="shared" si="4"/>
        <v/>
      </c>
    </row>
    <row r="64" spans="1:12" x14ac:dyDescent="0.15">
      <c r="A64" s="6" t="str">
        <f>IF(ISNUMBER('Race 2'!A64),'Race 2'!A64,"")</f>
        <v/>
      </c>
      <c r="B64" s="8" t="str">
        <f>IF(ISNUMBER('Race 2'!A64),'Race 2'!B64,"")</f>
        <v/>
      </c>
      <c r="C64" s="5" t="str">
        <f>IF(ISNUMBER('Race 2'!A64),'Race 2'!C64&amp;" "&amp;'Race 2'!D64,"")</f>
        <v/>
      </c>
      <c r="D64" s="5" t="str">
        <f>IF(ISNUMBER('Race 2'!A64),'Race 2'!G64,"")</f>
        <v/>
      </c>
      <c r="E64" s="5" t="str">
        <f>IF(ISNUMBER('Race 2'!A64),'Race 2'!I64,"")</f>
        <v/>
      </c>
      <c r="F64" s="5" t="str">
        <f>IF(ISNUMBER('Race 2'!A64),'Race 2'!H64,"")</f>
        <v/>
      </c>
      <c r="G64" s="9" t="str">
        <f>IF(ISNUMBER('Race 2'!A64),'Race 2'!O64/60,"")</f>
        <v/>
      </c>
      <c r="H64" s="14" t="str">
        <f>IF(A64="","",IF(E64="Men",VLOOKUP(F64,'Time trial standards'!A$4:B$83,2,FALSE),VLOOKUP(F64,'Time trial standards'!A$4:C$83,3,FALSE)))</f>
        <v/>
      </c>
      <c r="I64" s="11" t="str">
        <f t="shared" si="5"/>
        <v/>
      </c>
      <c r="J64" s="11" t="str">
        <f t="shared" si="6"/>
        <v/>
      </c>
      <c r="K64" s="15" t="str">
        <f t="shared" si="7"/>
        <v/>
      </c>
      <c r="L64" s="5" t="str">
        <f t="shared" si="4"/>
        <v/>
      </c>
    </row>
    <row r="65" spans="1:12" x14ac:dyDescent="0.15">
      <c r="A65" s="6" t="str">
        <f>IF(ISNUMBER('Race 2'!A65),'Race 2'!A65,"")</f>
        <v/>
      </c>
      <c r="B65" s="8" t="str">
        <f>IF(ISNUMBER('Race 2'!A65),'Race 2'!B65,"")</f>
        <v/>
      </c>
      <c r="C65" s="5" t="str">
        <f>IF(ISNUMBER('Race 2'!A65),'Race 2'!C65&amp;" "&amp;'Race 2'!D65,"")</f>
        <v/>
      </c>
      <c r="D65" s="5" t="str">
        <f>IF(ISNUMBER('Race 2'!A65),'Race 2'!G65,"")</f>
        <v/>
      </c>
      <c r="E65" s="5" t="str">
        <f>IF(ISNUMBER('Race 2'!A65),'Race 2'!I65,"")</f>
        <v/>
      </c>
      <c r="F65" s="5" t="str">
        <f>IF(ISNUMBER('Race 2'!A65),'Race 2'!H65,"")</f>
        <v/>
      </c>
      <c r="G65" s="9" t="str">
        <f>IF(ISNUMBER('Race 2'!A65),'Race 2'!O65/60,"")</f>
        <v/>
      </c>
      <c r="H65" s="14" t="str">
        <f>IF(A65="","",IF(E65="Men",VLOOKUP(F65,'Time trial standards'!A$4:B$83,2,FALSE),VLOOKUP(F65,'Time trial standards'!A$4:C$83,3,FALSE)))</f>
        <v/>
      </c>
      <c r="I65" s="11" t="str">
        <f t="shared" ref="I65:I96" si="8">IF(G65="","",IF(G65-H65&gt;0,G65-H65,""))</f>
        <v/>
      </c>
      <c r="J65" s="11" t="str">
        <f t="shared" ref="J65:J99" si="9">IF(G65="","",IF(G65-H65&gt;0,"",H65-G65))</f>
        <v/>
      </c>
      <c r="K65" s="15" t="str">
        <f t="shared" ref="K65:K96" si="10">IF(OR(G65="",G65=Y$1),"",IF(I65="",-J65/G65*100,I65/G65*100))</f>
        <v/>
      </c>
      <c r="L65" s="5" t="str">
        <f t="shared" si="4"/>
        <v/>
      </c>
    </row>
    <row r="66" spans="1:12" x14ac:dyDescent="0.15">
      <c r="A66" s="6" t="str">
        <f>IF(ISNUMBER('Race 2'!A66),'Race 2'!A66,"")</f>
        <v/>
      </c>
      <c r="B66" s="8" t="str">
        <f>IF(ISNUMBER('Race 2'!A66),'Race 2'!B66,"")</f>
        <v/>
      </c>
      <c r="C66" s="5" t="str">
        <f>IF(ISNUMBER('Race 2'!A66),'Race 2'!C66&amp;" "&amp;'Race 2'!D66,"")</f>
        <v/>
      </c>
      <c r="D66" s="5" t="str">
        <f>IF(ISNUMBER('Race 2'!A66),'Race 2'!G66,"")</f>
        <v/>
      </c>
      <c r="E66" s="5" t="str">
        <f>IF(ISNUMBER('Race 2'!A66),'Race 2'!I66,"")</f>
        <v/>
      </c>
      <c r="F66" s="5" t="str">
        <f>IF(ISNUMBER('Race 2'!A66),'Race 2'!H66,"")</f>
        <v/>
      </c>
      <c r="G66" s="9" t="str">
        <f>IF(ISNUMBER('Race 2'!A66),'Race 2'!O66/60,"")</f>
        <v/>
      </c>
      <c r="H66" s="14" t="str">
        <f>IF(A66="","",IF(E66="Men",VLOOKUP(F66,'Time trial standards'!A$4:B$83,2,FALSE),VLOOKUP(F66,'Time trial standards'!A$4:C$83,3,FALSE)))</f>
        <v/>
      </c>
      <c r="I66" s="11" t="str">
        <f t="shared" si="8"/>
        <v/>
      </c>
      <c r="J66" s="11" t="str">
        <f t="shared" si="9"/>
        <v/>
      </c>
      <c r="K66" s="15" t="str">
        <f t="shared" si="10"/>
        <v/>
      </c>
      <c r="L66" s="5" t="str">
        <f t="shared" ref="L66:L97" si="11">IF(K66="","",RANK(K66,K$2:K$99,1))</f>
        <v/>
      </c>
    </row>
    <row r="67" spans="1:12" x14ac:dyDescent="0.15">
      <c r="A67" s="6" t="str">
        <f>IF(ISNUMBER('Race 2'!A67),'Race 2'!A67,"")</f>
        <v/>
      </c>
      <c r="B67" s="8" t="str">
        <f>IF(ISNUMBER('Race 2'!A67),'Race 2'!B67,"")</f>
        <v/>
      </c>
      <c r="C67" s="5" t="str">
        <f>IF(ISNUMBER('Race 2'!A67),'Race 2'!C67&amp;" "&amp;'Race 2'!D67,"")</f>
        <v/>
      </c>
      <c r="D67" s="5" t="str">
        <f>IF(ISNUMBER('Race 2'!A67),'Race 2'!G67,"")</f>
        <v/>
      </c>
      <c r="E67" s="5" t="str">
        <f>IF(ISNUMBER('Race 2'!A67),'Race 2'!I67,"")</f>
        <v/>
      </c>
      <c r="F67" s="5" t="str">
        <f>IF(ISNUMBER('Race 2'!A67),'Race 2'!H67,"")</f>
        <v/>
      </c>
      <c r="G67" s="9" t="str">
        <f>IF(ISNUMBER('Race 2'!A67),'Race 2'!O67/60,"")</f>
        <v/>
      </c>
      <c r="H67" s="14" t="str">
        <f>IF(A67="","",IF(E67="Men",VLOOKUP(F67,'Time trial standards'!A$4:B$83,2,FALSE),VLOOKUP(F67,'Time trial standards'!A$4:C$83,3,FALSE)))</f>
        <v/>
      </c>
      <c r="I67" s="11" t="str">
        <f t="shared" si="8"/>
        <v/>
      </c>
      <c r="J67" s="11" t="str">
        <f t="shared" si="9"/>
        <v/>
      </c>
      <c r="K67" s="15" t="str">
        <f t="shared" si="10"/>
        <v/>
      </c>
      <c r="L67" s="5" t="str">
        <f t="shared" si="11"/>
        <v/>
      </c>
    </row>
    <row r="68" spans="1:12" x14ac:dyDescent="0.15">
      <c r="A68" s="6" t="str">
        <f>IF(ISNUMBER('Race 2'!A68),'Race 2'!A68,"")</f>
        <v/>
      </c>
      <c r="B68" s="8" t="str">
        <f>IF(ISNUMBER('Race 2'!A68),'Race 2'!B68,"")</f>
        <v/>
      </c>
      <c r="C68" s="5" t="str">
        <f>IF(ISNUMBER('Race 2'!A68),'Race 2'!C68&amp;" "&amp;'Race 2'!D68,"")</f>
        <v/>
      </c>
      <c r="D68" s="5" t="str">
        <f>IF(ISNUMBER('Race 2'!A68),'Race 2'!G68,"")</f>
        <v/>
      </c>
      <c r="E68" s="5" t="str">
        <f>IF(ISNUMBER('Race 2'!A68),'Race 2'!I68,"")</f>
        <v/>
      </c>
      <c r="F68" s="5" t="str">
        <f>IF(ISNUMBER('Race 2'!A68),'Race 2'!H68,"")</f>
        <v/>
      </c>
      <c r="G68" s="9" t="str">
        <f>IF(ISNUMBER('Race 2'!A68),'Race 2'!O68/60,"")</f>
        <v/>
      </c>
      <c r="H68" s="14" t="str">
        <f>IF(A68="","",IF(E68="Men",VLOOKUP(F68,'Time trial standards'!A$4:B$83,2,FALSE),VLOOKUP(F68,'Time trial standards'!A$4:C$83,3,FALSE)))</f>
        <v/>
      </c>
      <c r="I68" s="11" t="str">
        <f t="shared" si="8"/>
        <v/>
      </c>
      <c r="J68" s="11" t="str">
        <f t="shared" si="9"/>
        <v/>
      </c>
      <c r="K68" s="15" t="str">
        <f t="shared" si="10"/>
        <v/>
      </c>
      <c r="L68" s="5" t="str">
        <f t="shared" si="11"/>
        <v/>
      </c>
    </row>
    <row r="69" spans="1:12" x14ac:dyDescent="0.15">
      <c r="A69" s="6" t="str">
        <f>IF(ISNUMBER('Race 2'!A69),'Race 2'!A69,"")</f>
        <v/>
      </c>
      <c r="B69" s="8" t="str">
        <f>IF(ISNUMBER('Race 2'!A69),'Race 2'!B69,"")</f>
        <v/>
      </c>
      <c r="C69" s="5" t="str">
        <f>IF(ISNUMBER('Race 2'!A69),'Race 2'!C69&amp;" "&amp;'Race 2'!D69,"")</f>
        <v/>
      </c>
      <c r="D69" s="5" t="str">
        <f>IF(ISNUMBER('Race 2'!A69),'Race 2'!G69,"")</f>
        <v/>
      </c>
      <c r="E69" s="5" t="str">
        <f>IF(ISNUMBER('Race 2'!A69),'Race 2'!I69,"")</f>
        <v/>
      </c>
      <c r="F69" s="5" t="str">
        <f>IF(ISNUMBER('Race 2'!A69),'Race 2'!H69,"")</f>
        <v/>
      </c>
      <c r="G69" s="9" t="str">
        <f>IF(ISNUMBER('Race 2'!A69),'Race 2'!O69/60,"")</f>
        <v/>
      </c>
      <c r="H69" s="14" t="str">
        <f>IF(A69="","",IF(E69="Men",VLOOKUP(F69,'Time trial standards'!A$4:B$83,2,FALSE),VLOOKUP(F69,'Time trial standards'!A$4:C$83,3,FALSE)))</f>
        <v/>
      </c>
      <c r="I69" s="11" t="str">
        <f t="shared" si="8"/>
        <v/>
      </c>
      <c r="J69" s="11" t="str">
        <f t="shared" si="9"/>
        <v/>
      </c>
      <c r="K69" s="15" t="str">
        <f t="shared" si="10"/>
        <v/>
      </c>
      <c r="L69" s="5" t="str">
        <f t="shared" si="11"/>
        <v/>
      </c>
    </row>
    <row r="70" spans="1:12" x14ac:dyDescent="0.15">
      <c r="A70" s="6" t="str">
        <f>IF(ISNUMBER('Race 2'!A70),'Race 2'!A70,"")</f>
        <v/>
      </c>
      <c r="B70" s="8" t="str">
        <f>IF(ISNUMBER('Race 2'!A70),'Race 2'!B70,"")</f>
        <v/>
      </c>
      <c r="C70" s="5" t="str">
        <f>IF(ISNUMBER('Race 2'!A70),'Race 2'!C70&amp;" "&amp;'Race 2'!D70,"")</f>
        <v/>
      </c>
      <c r="D70" s="5" t="str">
        <f>IF(ISNUMBER('Race 2'!A70),'Race 2'!G70,"")</f>
        <v/>
      </c>
      <c r="E70" s="5" t="str">
        <f>IF(ISNUMBER('Race 2'!A70),'Race 2'!I70,"")</f>
        <v/>
      </c>
      <c r="F70" s="5" t="str">
        <f>IF(ISNUMBER('Race 2'!A70),'Race 2'!H70,"")</f>
        <v/>
      </c>
      <c r="G70" s="9" t="str">
        <f>IF(ISNUMBER('Race 2'!A70),'Race 2'!O70/60,"")</f>
        <v/>
      </c>
      <c r="H70" s="14" t="str">
        <f>IF(A70="","",IF(E70="Men",VLOOKUP(F70,'Time trial standards'!A$4:B$83,2,FALSE),VLOOKUP(F70,'Time trial standards'!A$4:C$83,3,FALSE)))</f>
        <v/>
      </c>
      <c r="I70" s="11" t="str">
        <f t="shared" si="8"/>
        <v/>
      </c>
      <c r="J70" s="11" t="str">
        <f t="shared" si="9"/>
        <v/>
      </c>
      <c r="K70" s="15" t="str">
        <f t="shared" si="10"/>
        <v/>
      </c>
      <c r="L70" s="5" t="str">
        <f t="shared" si="11"/>
        <v/>
      </c>
    </row>
    <row r="71" spans="1:12" x14ac:dyDescent="0.15">
      <c r="A71" s="6" t="str">
        <f>IF(ISNUMBER('Race 2'!A71),'Race 2'!A71,"")</f>
        <v/>
      </c>
      <c r="B71" s="8" t="str">
        <f>IF(ISNUMBER('Race 2'!A71),'Race 2'!B71,"")</f>
        <v/>
      </c>
      <c r="C71" s="5" t="str">
        <f>IF(ISNUMBER('Race 2'!A71),'Race 2'!C71&amp;" "&amp;'Race 2'!D71,"")</f>
        <v/>
      </c>
      <c r="D71" s="5" t="str">
        <f>IF(ISNUMBER('Race 2'!A71),'Race 2'!G71,"")</f>
        <v/>
      </c>
      <c r="E71" s="5" t="str">
        <f>IF(ISNUMBER('Race 2'!A71),'Race 2'!I71,"")</f>
        <v/>
      </c>
      <c r="F71" s="5" t="str">
        <f>IF(ISNUMBER('Race 2'!A71),'Race 2'!H71,"")</f>
        <v/>
      </c>
      <c r="G71" s="9" t="str">
        <f>IF(ISNUMBER('Race 2'!A71),'Race 2'!O71/60,"")</f>
        <v/>
      </c>
      <c r="H71" s="14" t="str">
        <f>IF(A71="","",IF(E71="Men",VLOOKUP(F71,'Time trial standards'!A$4:B$83,2,FALSE),VLOOKUP(F71,'Time trial standards'!A$4:C$83,3,FALSE)))</f>
        <v/>
      </c>
      <c r="I71" s="11" t="str">
        <f t="shared" si="8"/>
        <v/>
      </c>
      <c r="J71" s="11" t="str">
        <f t="shared" si="9"/>
        <v/>
      </c>
      <c r="K71" s="15" t="str">
        <f t="shared" si="10"/>
        <v/>
      </c>
      <c r="L71" s="5" t="str">
        <f t="shared" si="11"/>
        <v/>
      </c>
    </row>
    <row r="72" spans="1:12" x14ac:dyDescent="0.15">
      <c r="A72" s="6" t="str">
        <f>IF(ISNUMBER('Race 2'!A72),'Race 2'!A72,"")</f>
        <v/>
      </c>
      <c r="B72" s="8" t="str">
        <f>IF(ISNUMBER('Race 2'!A72),'Race 2'!B72,"")</f>
        <v/>
      </c>
      <c r="C72" s="5" t="str">
        <f>IF(ISNUMBER('Race 2'!A72),'Race 2'!C72&amp;" "&amp;'Race 2'!D72,"")</f>
        <v/>
      </c>
      <c r="D72" s="5" t="str">
        <f>IF(ISNUMBER('Race 2'!A72),'Race 2'!G72,"")</f>
        <v/>
      </c>
      <c r="E72" s="5" t="str">
        <f>IF(ISNUMBER('Race 2'!A72),'Race 2'!I72,"")</f>
        <v/>
      </c>
      <c r="F72" s="5" t="str">
        <f>IF(ISNUMBER('Race 2'!A72),'Race 2'!H72,"")</f>
        <v/>
      </c>
      <c r="G72" s="9" t="str">
        <f>IF(ISNUMBER('Race 2'!A72),'Race 2'!O72/60,"")</f>
        <v/>
      </c>
      <c r="H72" s="14" t="str">
        <f>IF(A72="","",IF(E72="Men",VLOOKUP(F72,'Time trial standards'!A$4:B$83,2,FALSE),VLOOKUP(F72,'Time trial standards'!A$4:C$83,3,FALSE)))</f>
        <v/>
      </c>
      <c r="I72" s="11" t="str">
        <f t="shared" si="8"/>
        <v/>
      </c>
      <c r="J72" s="11" t="str">
        <f t="shared" si="9"/>
        <v/>
      </c>
      <c r="K72" s="15" t="str">
        <f t="shared" si="10"/>
        <v/>
      </c>
      <c r="L72" s="5" t="str">
        <f t="shared" si="11"/>
        <v/>
      </c>
    </row>
    <row r="73" spans="1:12" x14ac:dyDescent="0.15">
      <c r="A73" s="6" t="str">
        <f>IF(ISNUMBER('Race 2'!A73),'Race 2'!A73,"")</f>
        <v/>
      </c>
      <c r="B73" s="8" t="str">
        <f>IF(ISNUMBER('Race 2'!A73),'Race 2'!B73,"")</f>
        <v/>
      </c>
      <c r="C73" s="5" t="str">
        <f>IF(ISNUMBER('Race 2'!A73),'Race 2'!C73&amp;" "&amp;'Race 2'!D73,"")</f>
        <v/>
      </c>
      <c r="D73" s="5" t="str">
        <f>IF(ISNUMBER('Race 2'!A73),'Race 2'!G73,"")</f>
        <v/>
      </c>
      <c r="E73" s="5" t="str">
        <f>IF(ISNUMBER('Race 2'!A73),'Race 2'!I73,"")</f>
        <v/>
      </c>
      <c r="F73" s="5" t="str">
        <f>IF(ISNUMBER('Race 2'!A73),'Race 2'!H73,"")</f>
        <v/>
      </c>
      <c r="G73" s="9" t="str">
        <f>IF(ISNUMBER('Race 2'!A73),'Race 2'!O73/60,"")</f>
        <v/>
      </c>
      <c r="H73" s="14" t="str">
        <f>IF(A73="","",IF(E73="Men",VLOOKUP(F73,'Time trial standards'!A$4:B$83,2,FALSE),VLOOKUP(F73,'Time trial standards'!A$4:C$83,3,FALSE)))</f>
        <v/>
      </c>
      <c r="I73" s="11" t="str">
        <f t="shared" si="8"/>
        <v/>
      </c>
      <c r="J73" s="11" t="str">
        <f t="shared" si="9"/>
        <v/>
      </c>
      <c r="K73" s="15" t="str">
        <f t="shared" si="10"/>
        <v/>
      </c>
      <c r="L73" s="5" t="str">
        <f t="shared" si="11"/>
        <v/>
      </c>
    </row>
    <row r="74" spans="1:12" x14ac:dyDescent="0.15">
      <c r="A74" s="6" t="str">
        <f>IF(ISNUMBER('Race 2'!A74),'Race 2'!A74,"")</f>
        <v/>
      </c>
      <c r="B74" s="8" t="str">
        <f>IF(ISNUMBER('Race 2'!A74),'Race 2'!B74,"")</f>
        <v/>
      </c>
      <c r="C74" s="5" t="str">
        <f>IF(ISNUMBER('Race 2'!A74),'Race 2'!C74&amp;" "&amp;'Race 2'!D74,"")</f>
        <v/>
      </c>
      <c r="D74" s="5" t="str">
        <f>IF(ISNUMBER('Race 2'!A74),'Race 2'!G74,"")</f>
        <v/>
      </c>
      <c r="E74" s="5" t="str">
        <f>IF(ISNUMBER('Race 2'!A74),'Race 2'!I74,"")</f>
        <v/>
      </c>
      <c r="F74" s="5" t="str">
        <f>IF(ISNUMBER('Race 2'!A74),'Race 2'!H74,"")</f>
        <v/>
      </c>
      <c r="G74" s="9" t="str">
        <f>IF(ISNUMBER('Race 2'!A74),'Race 2'!O74/60,"")</f>
        <v/>
      </c>
      <c r="H74" s="14" t="str">
        <f>IF(A74="","",IF(E74="Men",VLOOKUP(F74,'Time trial standards'!A$4:B$83,2,FALSE),VLOOKUP(F74,'Time trial standards'!A$4:C$83,3,FALSE)))</f>
        <v/>
      </c>
      <c r="I74" s="11" t="str">
        <f t="shared" si="8"/>
        <v/>
      </c>
      <c r="J74" s="11" t="str">
        <f t="shared" si="9"/>
        <v/>
      </c>
      <c r="K74" s="15" t="str">
        <f t="shared" si="10"/>
        <v/>
      </c>
      <c r="L74" s="5" t="str">
        <f t="shared" si="11"/>
        <v/>
      </c>
    </row>
    <row r="75" spans="1:12" x14ac:dyDescent="0.15">
      <c r="A75" s="6" t="str">
        <f>IF(ISNUMBER('Race 2'!A75),'Race 2'!A75,"")</f>
        <v/>
      </c>
      <c r="B75" s="8" t="str">
        <f>IF(ISNUMBER('Race 2'!A75),'Race 2'!B75,"")</f>
        <v/>
      </c>
      <c r="C75" s="5" t="str">
        <f>IF(ISNUMBER('Race 2'!A75),'Race 2'!C75&amp;" "&amp;'Race 2'!D75,"")</f>
        <v/>
      </c>
      <c r="D75" s="5" t="str">
        <f>IF(ISNUMBER('Race 2'!A75),'Race 2'!G75,"")</f>
        <v/>
      </c>
      <c r="E75" s="5" t="str">
        <f>IF(ISNUMBER('Race 2'!A75),'Race 2'!I75,"")</f>
        <v/>
      </c>
      <c r="F75" s="5" t="str">
        <f>IF(ISNUMBER('Race 2'!A75),'Race 2'!H75,"")</f>
        <v/>
      </c>
      <c r="G75" s="9" t="str">
        <f>IF(ISNUMBER('Race 2'!A75),'Race 2'!O75/60,"")</f>
        <v/>
      </c>
      <c r="H75" s="14" t="str">
        <f>IF(A75="","",IF(E75="Men",VLOOKUP(F75,'Time trial standards'!A$4:B$83,2,FALSE),VLOOKUP(F75,'Time trial standards'!A$4:C$83,3,FALSE)))</f>
        <v/>
      </c>
      <c r="I75" s="11" t="str">
        <f t="shared" si="8"/>
        <v/>
      </c>
      <c r="J75" s="11" t="str">
        <f t="shared" si="9"/>
        <v/>
      </c>
      <c r="K75" s="15" t="str">
        <f t="shared" si="10"/>
        <v/>
      </c>
      <c r="L75" s="5" t="str">
        <f t="shared" si="11"/>
        <v/>
      </c>
    </row>
    <row r="76" spans="1:12" x14ac:dyDescent="0.15">
      <c r="A76" s="6" t="str">
        <f>IF(ISNUMBER('Race 2'!A76),'Race 2'!A76,"")</f>
        <v/>
      </c>
      <c r="B76" s="8" t="str">
        <f>IF(ISNUMBER('Race 2'!A76),'Race 2'!B76,"")</f>
        <v/>
      </c>
      <c r="C76" s="5" t="str">
        <f>IF(ISNUMBER('Race 2'!A76),'Race 2'!C76&amp;" "&amp;'Race 2'!D76,"")</f>
        <v/>
      </c>
      <c r="D76" s="5" t="str">
        <f>IF(ISNUMBER('Race 2'!A76),'Race 2'!G76,"")</f>
        <v/>
      </c>
      <c r="E76" s="5" t="str">
        <f>IF(ISNUMBER('Race 2'!A76),'Race 2'!I76,"")</f>
        <v/>
      </c>
      <c r="F76" s="5" t="str">
        <f>IF(ISNUMBER('Race 2'!A76),'Race 2'!H76,"")</f>
        <v/>
      </c>
      <c r="G76" s="9" t="str">
        <f>IF(ISNUMBER('Race 2'!A76),'Race 2'!O76/60,"")</f>
        <v/>
      </c>
      <c r="H76" s="14" t="str">
        <f>IF(A76="","",IF(E76="Men",VLOOKUP(F76,'Time trial standards'!A$4:B$83,2,FALSE),VLOOKUP(F76,'Time trial standards'!A$4:C$83,3,FALSE)))</f>
        <v/>
      </c>
      <c r="I76" s="11" t="str">
        <f t="shared" si="8"/>
        <v/>
      </c>
      <c r="J76" s="11" t="str">
        <f t="shared" si="9"/>
        <v/>
      </c>
      <c r="K76" s="15" t="str">
        <f t="shared" si="10"/>
        <v/>
      </c>
      <c r="L76" s="5" t="str">
        <f t="shared" si="11"/>
        <v/>
      </c>
    </row>
    <row r="77" spans="1:12" x14ac:dyDescent="0.15">
      <c r="A77" s="6" t="str">
        <f>IF(ISNUMBER('Race 2'!A77),'Race 2'!A77,"")</f>
        <v/>
      </c>
      <c r="B77" s="8" t="str">
        <f>IF(ISNUMBER('Race 2'!A77),'Race 2'!B77,"")</f>
        <v/>
      </c>
      <c r="C77" s="5" t="str">
        <f>IF(ISNUMBER('Race 2'!A77),'Race 2'!C77&amp;" "&amp;'Race 2'!D77,"")</f>
        <v/>
      </c>
      <c r="D77" s="5" t="str">
        <f>IF(ISNUMBER('Race 2'!A77),'Race 2'!G77,"")</f>
        <v/>
      </c>
      <c r="E77" s="5" t="str">
        <f>IF(ISNUMBER('Race 2'!A77),'Race 2'!I77,"")</f>
        <v/>
      </c>
      <c r="F77" s="5" t="str">
        <f>IF(ISNUMBER('Race 2'!A77),'Race 2'!H77,"")</f>
        <v/>
      </c>
      <c r="G77" s="9" t="str">
        <f>IF(ISNUMBER('Race 2'!A77),'Race 2'!O77/60,"")</f>
        <v/>
      </c>
      <c r="H77" s="14" t="str">
        <f>IF(A77="","",IF(E77="Men",VLOOKUP(F77,'Time trial standards'!A$4:B$83,2,FALSE),VLOOKUP(F77,'Time trial standards'!A$4:C$83,3,FALSE)))</f>
        <v/>
      </c>
      <c r="I77" s="11" t="str">
        <f t="shared" si="8"/>
        <v/>
      </c>
      <c r="J77" s="11" t="str">
        <f t="shared" si="9"/>
        <v/>
      </c>
      <c r="K77" s="15" t="str">
        <f t="shared" si="10"/>
        <v/>
      </c>
      <c r="L77" s="5" t="str">
        <f t="shared" si="11"/>
        <v/>
      </c>
    </row>
    <row r="78" spans="1:12" x14ac:dyDescent="0.15">
      <c r="A78" s="6" t="str">
        <f>IF(ISNUMBER('Race 2'!A78),'Race 2'!A78,"")</f>
        <v/>
      </c>
      <c r="B78" s="8" t="str">
        <f>IF(ISNUMBER('Race 2'!A78),'Race 2'!B78,"")</f>
        <v/>
      </c>
      <c r="C78" s="5" t="str">
        <f>IF(ISNUMBER('Race 2'!A78),'Race 2'!C78&amp;" "&amp;'Race 2'!D78,"")</f>
        <v/>
      </c>
      <c r="D78" s="5" t="str">
        <f>IF(ISNUMBER('Race 2'!A78),'Race 2'!G78,"")</f>
        <v/>
      </c>
      <c r="E78" s="5" t="str">
        <f>IF(ISNUMBER('Race 2'!A78),'Race 2'!I78,"")</f>
        <v/>
      </c>
      <c r="F78" s="5" t="str">
        <f>IF(ISNUMBER('Race 2'!A78),'Race 2'!H78,"")</f>
        <v/>
      </c>
      <c r="G78" s="9" t="str">
        <f>IF(ISNUMBER('Race 2'!A78),'Race 2'!O78/60,"")</f>
        <v/>
      </c>
      <c r="H78" s="14" t="str">
        <f>IF(A78="","",IF(E78="Men",VLOOKUP(F78,'Time trial standards'!A$4:B$83,2,FALSE),VLOOKUP(F78,'Time trial standards'!A$4:C$83,3,FALSE)))</f>
        <v/>
      </c>
      <c r="I78" s="11" t="str">
        <f t="shared" si="8"/>
        <v/>
      </c>
      <c r="J78" s="11" t="str">
        <f t="shared" si="9"/>
        <v/>
      </c>
      <c r="K78" s="15" t="str">
        <f t="shared" si="10"/>
        <v/>
      </c>
      <c r="L78" s="5" t="str">
        <f t="shared" si="11"/>
        <v/>
      </c>
    </row>
    <row r="79" spans="1:12" x14ac:dyDescent="0.15">
      <c r="A79" s="6" t="str">
        <f>IF(ISNUMBER('Race 2'!A79),'Race 2'!A79,"")</f>
        <v/>
      </c>
      <c r="B79" s="8" t="str">
        <f>IF(ISNUMBER('Race 2'!A79),'Race 2'!B79,"")</f>
        <v/>
      </c>
      <c r="C79" s="5" t="str">
        <f>IF(ISNUMBER('Race 2'!A79),'Race 2'!C79&amp;" "&amp;'Race 2'!D79,"")</f>
        <v/>
      </c>
      <c r="D79" s="5" t="str">
        <f>IF(ISNUMBER('Race 2'!A79),'Race 2'!G79,"")</f>
        <v/>
      </c>
      <c r="E79" s="5" t="str">
        <f>IF(ISNUMBER('Race 2'!A79),'Race 2'!I79,"")</f>
        <v/>
      </c>
      <c r="F79" s="5" t="str">
        <f>IF(ISNUMBER('Race 2'!A79),'Race 2'!H79,"")</f>
        <v/>
      </c>
      <c r="G79" s="9" t="str">
        <f>IF(ISNUMBER('Race 2'!A79),'Race 2'!O79/60,"")</f>
        <v/>
      </c>
      <c r="H79" s="14" t="str">
        <f>IF(A79="","",IF(E79="Men",VLOOKUP(F79,'Time trial standards'!A$4:B$83,2,FALSE),VLOOKUP(F79,'Time trial standards'!A$4:C$83,3,FALSE)))</f>
        <v/>
      </c>
      <c r="I79" s="11" t="str">
        <f t="shared" si="8"/>
        <v/>
      </c>
      <c r="J79" s="11" t="str">
        <f t="shared" si="9"/>
        <v/>
      </c>
      <c r="K79" s="15" t="str">
        <f t="shared" si="10"/>
        <v/>
      </c>
      <c r="L79" s="5" t="str">
        <f t="shared" si="11"/>
        <v/>
      </c>
    </row>
    <row r="80" spans="1:12" x14ac:dyDescent="0.15">
      <c r="A80" s="6" t="str">
        <f>IF(ISNUMBER('Race 2'!A80),'Race 2'!A80,"")</f>
        <v/>
      </c>
      <c r="B80" s="8" t="str">
        <f>IF(ISNUMBER('Race 2'!A80),'Race 2'!B80,"")</f>
        <v/>
      </c>
      <c r="C80" s="5" t="str">
        <f>IF(ISNUMBER('Race 2'!A80),'Race 2'!C80&amp;" "&amp;'Race 2'!D80,"")</f>
        <v/>
      </c>
      <c r="D80" s="5" t="str">
        <f>IF(ISNUMBER('Race 2'!A80),'Race 2'!G80,"")</f>
        <v/>
      </c>
      <c r="E80" s="5" t="str">
        <f>IF(ISNUMBER('Race 2'!A80),'Race 2'!I80,"")</f>
        <v/>
      </c>
      <c r="F80" s="5" t="str">
        <f>IF(ISNUMBER('Race 2'!A80),'Race 2'!H80,"")</f>
        <v/>
      </c>
      <c r="G80" s="9" t="str">
        <f>IF(ISNUMBER('Race 2'!A80),'Race 2'!O80/60,"")</f>
        <v/>
      </c>
      <c r="H80" s="14" t="str">
        <f>IF(A80="","",IF(E80="Men",VLOOKUP(F80,'Time trial standards'!A$4:B$83,2,FALSE),VLOOKUP(F80,'Time trial standards'!A$4:C$83,3,FALSE)))</f>
        <v/>
      </c>
      <c r="I80" s="11" t="str">
        <f t="shared" si="8"/>
        <v/>
      </c>
      <c r="J80" s="11" t="str">
        <f t="shared" si="9"/>
        <v/>
      </c>
      <c r="K80" s="15" t="str">
        <f t="shared" si="10"/>
        <v/>
      </c>
      <c r="L80" s="5" t="str">
        <f t="shared" si="11"/>
        <v/>
      </c>
    </row>
    <row r="81" spans="1:12" x14ac:dyDescent="0.15">
      <c r="A81" s="6" t="str">
        <f>IF(ISNUMBER('Race 2'!A81),'Race 2'!A81,"")</f>
        <v/>
      </c>
      <c r="B81" s="8" t="str">
        <f>IF(ISNUMBER('Race 2'!A81),'Race 2'!B81,"")</f>
        <v/>
      </c>
      <c r="C81" s="5" t="str">
        <f>IF(ISNUMBER('Race 2'!A81),'Race 2'!C81&amp;" "&amp;'Race 2'!D81,"")</f>
        <v/>
      </c>
      <c r="D81" s="5" t="str">
        <f>IF(ISNUMBER('Race 2'!A81),'Race 2'!G81,"")</f>
        <v/>
      </c>
      <c r="E81" s="5" t="str">
        <f>IF(ISNUMBER('Race 2'!A81),'Race 2'!I81,"")</f>
        <v/>
      </c>
      <c r="F81" s="5" t="str">
        <f>IF(ISNUMBER('Race 2'!A81),'Race 2'!H81,"")</f>
        <v/>
      </c>
      <c r="G81" s="9" t="str">
        <f>IF(ISNUMBER('Race 2'!A81),'Race 2'!O81/60,"")</f>
        <v/>
      </c>
      <c r="H81" s="14" t="str">
        <f>IF(A81="","",IF(E81="Men",VLOOKUP(F81,'Time trial standards'!A$4:B$83,2,FALSE),VLOOKUP(F81,'Time trial standards'!A$4:C$83,3,FALSE)))</f>
        <v/>
      </c>
      <c r="I81" s="11" t="str">
        <f t="shared" si="8"/>
        <v/>
      </c>
      <c r="J81" s="11" t="str">
        <f t="shared" si="9"/>
        <v/>
      </c>
      <c r="K81" s="15" t="str">
        <f t="shared" si="10"/>
        <v/>
      </c>
      <c r="L81" s="5" t="str">
        <f t="shared" si="11"/>
        <v/>
      </c>
    </row>
    <row r="82" spans="1:12" x14ac:dyDescent="0.15">
      <c r="A82" s="6" t="str">
        <f>IF(ISNUMBER('Race 2'!A82),'Race 2'!A82,"")</f>
        <v/>
      </c>
      <c r="B82" s="8" t="str">
        <f>IF(ISNUMBER('Race 2'!A82),'Race 2'!B82,"")</f>
        <v/>
      </c>
      <c r="C82" s="5" t="str">
        <f>IF(ISNUMBER('Race 2'!A82),'Race 2'!C82&amp;" "&amp;'Race 2'!D82,"")</f>
        <v/>
      </c>
      <c r="D82" s="5" t="str">
        <f>IF(ISNUMBER('Race 2'!A82),'Race 2'!G82,"")</f>
        <v/>
      </c>
      <c r="E82" s="5" t="str">
        <f>IF(ISNUMBER('Race 2'!A82),'Race 2'!I82,"")</f>
        <v/>
      </c>
      <c r="F82" s="5" t="str">
        <f>IF(ISNUMBER('Race 2'!A82),'Race 2'!H82,"")</f>
        <v/>
      </c>
      <c r="G82" s="9" t="str">
        <f>IF(ISNUMBER('Race 2'!A82),'Race 2'!O82/60,"")</f>
        <v/>
      </c>
      <c r="H82" s="14" t="str">
        <f>IF(A82="","",IF(E82="Men",VLOOKUP(F82,'Time trial standards'!A$4:B$83,2,FALSE),VLOOKUP(F82,'Time trial standards'!A$4:C$83,3,FALSE)))</f>
        <v/>
      </c>
      <c r="I82" s="11" t="str">
        <f t="shared" si="8"/>
        <v/>
      </c>
      <c r="J82" s="11" t="str">
        <f t="shared" si="9"/>
        <v/>
      </c>
      <c r="K82" s="15" t="str">
        <f t="shared" si="10"/>
        <v/>
      </c>
      <c r="L82" s="5" t="str">
        <f t="shared" si="11"/>
        <v/>
      </c>
    </row>
    <row r="83" spans="1:12" x14ac:dyDescent="0.15">
      <c r="A83" s="6" t="str">
        <f>IF(ISNUMBER('Race 2'!A83),'Race 2'!A83,"")</f>
        <v/>
      </c>
      <c r="B83" s="8" t="str">
        <f>IF(ISNUMBER('Race 2'!A83),'Race 2'!B83,"")</f>
        <v/>
      </c>
      <c r="C83" s="5" t="str">
        <f>IF(ISNUMBER('Race 2'!A83),'Race 2'!C83&amp;" "&amp;'Race 2'!D83,"")</f>
        <v/>
      </c>
      <c r="D83" s="5" t="str">
        <f>IF(ISNUMBER('Race 2'!A83),'Race 2'!G83,"")</f>
        <v/>
      </c>
      <c r="E83" s="5" t="str">
        <f>IF(ISNUMBER('Race 2'!A83),'Race 2'!I83,"")</f>
        <v/>
      </c>
      <c r="F83" s="5" t="str">
        <f>IF(ISNUMBER('Race 2'!A83),'Race 2'!H83,"")</f>
        <v/>
      </c>
      <c r="G83" s="9" t="str">
        <f>IF(ISNUMBER('Race 2'!A83),'Race 2'!O83/60,"")</f>
        <v/>
      </c>
      <c r="H83" s="14" t="str">
        <f>IF(A83="","",IF(E83="Men",VLOOKUP(F83,'Time trial standards'!A$4:B$83,2,FALSE),VLOOKUP(F83,'Time trial standards'!A$4:C$83,3,FALSE)))</f>
        <v/>
      </c>
      <c r="I83" s="11" t="str">
        <f t="shared" si="8"/>
        <v/>
      </c>
      <c r="J83" s="11" t="str">
        <f t="shared" si="9"/>
        <v/>
      </c>
      <c r="K83" s="15" t="str">
        <f t="shared" si="10"/>
        <v/>
      </c>
      <c r="L83" s="5" t="str">
        <f t="shared" si="11"/>
        <v/>
      </c>
    </row>
    <row r="84" spans="1:12" x14ac:dyDescent="0.15">
      <c r="A84" s="6" t="str">
        <f>IF(ISNUMBER('Race 2'!A84),'Race 2'!A84,"")</f>
        <v/>
      </c>
      <c r="B84" s="8" t="str">
        <f>IF(ISNUMBER('Race 2'!A84),'Race 2'!B84,"")</f>
        <v/>
      </c>
      <c r="C84" s="5" t="str">
        <f>IF(ISNUMBER('Race 2'!A84),'Race 2'!C84&amp;" "&amp;'Race 2'!D84,"")</f>
        <v/>
      </c>
      <c r="D84" s="5" t="str">
        <f>IF(ISNUMBER('Race 2'!A84),'Race 2'!G84,"")</f>
        <v/>
      </c>
      <c r="E84" s="5" t="str">
        <f>IF(ISNUMBER('Race 2'!A84),'Race 2'!I84,"")</f>
        <v/>
      </c>
      <c r="F84" s="5" t="str">
        <f>IF(ISNUMBER('Race 2'!A84),'Race 2'!H84,"")</f>
        <v/>
      </c>
      <c r="G84" s="9" t="str">
        <f>IF(ISNUMBER('Race 2'!A84),'Race 2'!O84/60,"")</f>
        <v/>
      </c>
      <c r="H84" s="14" t="str">
        <f>IF(A84="","",IF(E84="Men",VLOOKUP(F84,'Time trial standards'!A$4:B$83,2,FALSE),VLOOKUP(F84,'Time trial standards'!A$4:C$83,3,FALSE)))</f>
        <v/>
      </c>
      <c r="I84" s="11" t="str">
        <f t="shared" si="8"/>
        <v/>
      </c>
      <c r="J84" s="11" t="str">
        <f t="shared" si="9"/>
        <v/>
      </c>
      <c r="K84" s="15" t="str">
        <f t="shared" si="10"/>
        <v/>
      </c>
      <c r="L84" s="5" t="str">
        <f t="shared" si="11"/>
        <v/>
      </c>
    </row>
    <row r="85" spans="1:12" x14ac:dyDescent="0.15">
      <c r="A85" s="6" t="str">
        <f>IF(ISNUMBER('Race 2'!A85),'Race 2'!A85,"")</f>
        <v/>
      </c>
      <c r="B85" s="8" t="str">
        <f>IF(ISNUMBER('Race 2'!A85),'Race 2'!B85,"")</f>
        <v/>
      </c>
      <c r="C85" s="5" t="str">
        <f>IF(ISNUMBER('Race 2'!A85),'Race 2'!C85&amp;" "&amp;'Race 2'!D85,"")</f>
        <v/>
      </c>
      <c r="D85" s="5" t="str">
        <f>IF(ISNUMBER('Race 2'!A85),'Race 2'!G85,"")</f>
        <v/>
      </c>
      <c r="E85" s="5" t="str">
        <f>IF(ISNUMBER('Race 2'!A85),'Race 2'!I85,"")</f>
        <v/>
      </c>
      <c r="F85" s="5" t="str">
        <f>IF(ISNUMBER('Race 2'!A85),'Race 2'!H85,"")</f>
        <v/>
      </c>
      <c r="G85" s="9" t="str">
        <f>IF(ISNUMBER('Race 2'!A85),'Race 2'!O85/60,"")</f>
        <v/>
      </c>
      <c r="H85" s="14" t="str">
        <f>IF(A85="","",IF(E85="Men",VLOOKUP(F85,'Time trial standards'!A$4:B$83,2,FALSE),VLOOKUP(F85,'Time trial standards'!A$4:C$83,3,FALSE)))</f>
        <v/>
      </c>
      <c r="I85" s="11" t="str">
        <f t="shared" si="8"/>
        <v/>
      </c>
      <c r="J85" s="11" t="str">
        <f t="shared" si="9"/>
        <v/>
      </c>
      <c r="K85" s="15" t="str">
        <f t="shared" si="10"/>
        <v/>
      </c>
      <c r="L85" s="5" t="str">
        <f t="shared" si="11"/>
        <v/>
      </c>
    </row>
    <row r="86" spans="1:12" x14ac:dyDescent="0.15">
      <c r="A86" s="6" t="str">
        <f>IF(ISNUMBER('Race 2'!A86),'Race 2'!A86,"")</f>
        <v/>
      </c>
      <c r="B86" s="8" t="str">
        <f>IF(ISNUMBER('Race 2'!A86),'Race 2'!B86,"")</f>
        <v/>
      </c>
      <c r="C86" s="5" t="str">
        <f>IF(ISNUMBER('Race 2'!A86),'Race 2'!C86&amp;" "&amp;'Race 2'!D86,"")</f>
        <v/>
      </c>
      <c r="D86" s="5" t="str">
        <f>IF(ISNUMBER('Race 2'!A86),'Race 2'!G86,"")</f>
        <v/>
      </c>
      <c r="E86" s="5" t="str">
        <f>IF(ISNUMBER('Race 2'!A86),'Race 2'!I86,"")</f>
        <v/>
      </c>
      <c r="F86" s="5" t="str">
        <f>IF(ISNUMBER('Race 2'!A86),'Race 2'!H86,"")</f>
        <v/>
      </c>
      <c r="G86" s="9" t="str">
        <f>IF(ISNUMBER('Race 2'!A86),'Race 2'!O86/60,"")</f>
        <v/>
      </c>
      <c r="H86" s="14" t="str">
        <f>IF(A86="","",IF(E86="Men",VLOOKUP(F86,'Time trial standards'!A$4:B$83,2,FALSE),VLOOKUP(F86,'Time trial standards'!A$4:C$83,3,FALSE)))</f>
        <v/>
      </c>
      <c r="I86" s="11" t="str">
        <f t="shared" si="8"/>
        <v/>
      </c>
      <c r="J86" s="11" t="str">
        <f t="shared" si="9"/>
        <v/>
      </c>
      <c r="K86" s="15" t="str">
        <f t="shared" si="10"/>
        <v/>
      </c>
      <c r="L86" s="5" t="str">
        <f t="shared" si="11"/>
        <v/>
      </c>
    </row>
    <row r="87" spans="1:12" x14ac:dyDescent="0.15">
      <c r="A87" s="6" t="str">
        <f>IF(ISNUMBER('Race 2'!A87),'Race 2'!A87,"")</f>
        <v/>
      </c>
      <c r="B87" s="8" t="str">
        <f>IF(ISNUMBER('Race 2'!A87),'Race 2'!B87,"")</f>
        <v/>
      </c>
      <c r="C87" s="5" t="str">
        <f>IF(ISNUMBER('Race 2'!A87),'Race 2'!C87&amp;" "&amp;'Race 2'!D87,"")</f>
        <v/>
      </c>
      <c r="D87" s="5" t="str">
        <f>IF(ISNUMBER('Race 2'!A87),'Race 2'!G87,"")</f>
        <v/>
      </c>
      <c r="E87" s="5" t="str">
        <f>IF(ISNUMBER('Race 2'!A87),'Race 2'!I87,"")</f>
        <v/>
      </c>
      <c r="F87" s="5" t="str">
        <f>IF(ISNUMBER('Race 2'!A87),'Race 2'!H87,"")</f>
        <v/>
      </c>
      <c r="G87" s="9" t="str">
        <f>IF(ISNUMBER('Race 2'!A87),'Race 2'!O87/60,"")</f>
        <v/>
      </c>
      <c r="H87" s="14" t="str">
        <f>IF(A87="","",IF(E87="Men",VLOOKUP(F87,'Time trial standards'!A$4:B$83,2,FALSE),VLOOKUP(F87,'Time trial standards'!A$4:C$83,3,FALSE)))</f>
        <v/>
      </c>
      <c r="I87" s="11" t="str">
        <f t="shared" si="8"/>
        <v/>
      </c>
      <c r="J87" s="11" t="str">
        <f t="shared" si="9"/>
        <v/>
      </c>
      <c r="K87" s="15" t="str">
        <f t="shared" si="10"/>
        <v/>
      </c>
      <c r="L87" s="5" t="str">
        <f t="shared" si="11"/>
        <v/>
      </c>
    </row>
    <row r="88" spans="1:12" x14ac:dyDescent="0.15">
      <c r="A88" s="6" t="str">
        <f>IF(ISNUMBER('Race 2'!A88),'Race 2'!A88,"")</f>
        <v/>
      </c>
      <c r="B88" s="8" t="str">
        <f>IF(ISNUMBER('Race 2'!A88),'Race 2'!B88,"")</f>
        <v/>
      </c>
      <c r="C88" s="5" t="str">
        <f>IF(ISNUMBER('Race 2'!A88),'Race 2'!C88&amp;" "&amp;'Race 2'!D88,"")</f>
        <v/>
      </c>
      <c r="D88" s="5" t="str">
        <f>IF(ISNUMBER('Race 2'!A88),'Race 2'!G88,"")</f>
        <v/>
      </c>
      <c r="E88" s="5" t="str">
        <f>IF(ISNUMBER('Race 2'!A88),'Race 2'!I88,"")</f>
        <v/>
      </c>
      <c r="F88" s="5" t="str">
        <f>IF(ISNUMBER('Race 2'!A88),'Race 2'!H88,"")</f>
        <v/>
      </c>
      <c r="G88" s="9" t="str">
        <f>IF(ISNUMBER('Race 2'!A88),'Race 2'!O88/60,"")</f>
        <v/>
      </c>
      <c r="H88" s="14" t="str">
        <f>IF(A88="","",IF(E88="Men",VLOOKUP(F88,'Time trial standards'!A$4:B$83,2,FALSE),VLOOKUP(F88,'Time trial standards'!A$4:C$83,3,FALSE)))</f>
        <v/>
      </c>
      <c r="I88" s="11" t="str">
        <f t="shared" si="8"/>
        <v/>
      </c>
      <c r="J88" s="11" t="str">
        <f t="shared" si="9"/>
        <v/>
      </c>
      <c r="K88" s="15" t="str">
        <f t="shared" si="10"/>
        <v/>
      </c>
      <c r="L88" s="5" t="str">
        <f t="shared" si="11"/>
        <v/>
      </c>
    </row>
    <row r="89" spans="1:12" x14ac:dyDescent="0.15">
      <c r="A89" s="6" t="str">
        <f>IF(ISNUMBER('Race 2'!A89),'Race 2'!A89,"")</f>
        <v/>
      </c>
      <c r="B89" s="8" t="str">
        <f>IF(ISNUMBER('Race 2'!A89),'Race 2'!B89,"")</f>
        <v/>
      </c>
      <c r="C89" s="5" t="str">
        <f>IF(ISNUMBER('Race 2'!A89),'Race 2'!C89&amp;" "&amp;'Race 2'!D89,"")</f>
        <v/>
      </c>
      <c r="D89" s="5" t="str">
        <f>IF(ISNUMBER('Race 2'!A89),'Race 2'!G89,"")</f>
        <v/>
      </c>
      <c r="E89" s="5" t="str">
        <f>IF(ISNUMBER('Race 2'!A89),'Race 2'!I89,"")</f>
        <v/>
      </c>
      <c r="F89" s="5" t="str">
        <f>IF(ISNUMBER('Race 2'!A89),'Race 2'!H89,"")</f>
        <v/>
      </c>
      <c r="G89" s="9" t="str">
        <f>IF(ISNUMBER('Race 2'!A89),'Race 2'!O89/60,"")</f>
        <v/>
      </c>
      <c r="H89" s="14" t="str">
        <f>IF(A89="","",IF(E89="Men",VLOOKUP(F89,'Time trial standards'!A$4:B$83,2,FALSE),VLOOKUP(F89,'Time trial standards'!A$4:C$83,3,FALSE)))</f>
        <v/>
      </c>
      <c r="I89" s="11" t="str">
        <f t="shared" si="8"/>
        <v/>
      </c>
      <c r="J89" s="11" t="str">
        <f t="shared" si="9"/>
        <v/>
      </c>
      <c r="K89" s="15" t="str">
        <f t="shared" si="10"/>
        <v/>
      </c>
      <c r="L89" s="5" t="str">
        <f t="shared" si="11"/>
        <v/>
      </c>
    </row>
    <row r="90" spans="1:12" x14ac:dyDescent="0.15">
      <c r="A90" s="6" t="str">
        <f>IF(ISNUMBER('Race 2'!A90),'Race 2'!A90,"")</f>
        <v/>
      </c>
      <c r="B90" s="8" t="str">
        <f>IF(ISNUMBER('Race 2'!A90),'Race 2'!B90,"")</f>
        <v/>
      </c>
      <c r="C90" s="5" t="str">
        <f>IF(ISNUMBER('Race 2'!A90),'Race 2'!C90&amp;" "&amp;'Race 2'!D90,"")</f>
        <v/>
      </c>
      <c r="D90" s="5" t="str">
        <f>IF(ISNUMBER('Race 2'!A90),'Race 2'!G90,"")</f>
        <v/>
      </c>
      <c r="E90" s="5" t="str">
        <f>IF(ISNUMBER('Race 2'!A90),'Race 2'!I90,"")</f>
        <v/>
      </c>
      <c r="F90" s="5" t="str">
        <f>IF(ISNUMBER('Race 2'!A90),'Race 2'!H90,"")</f>
        <v/>
      </c>
      <c r="G90" s="9" t="str">
        <f>IF(ISNUMBER('Race 2'!A90),'Race 2'!O90/60,"")</f>
        <v/>
      </c>
      <c r="H90" s="14" t="str">
        <f>IF(A90="","",IF(E90="Men",VLOOKUP(F90,'Time trial standards'!A$4:B$83,2,FALSE),VLOOKUP(F90,'Time trial standards'!A$4:C$83,3,FALSE)))</f>
        <v/>
      </c>
      <c r="I90" s="11" t="str">
        <f t="shared" si="8"/>
        <v/>
      </c>
      <c r="J90" s="11" t="str">
        <f t="shared" si="9"/>
        <v/>
      </c>
      <c r="K90" s="15" t="str">
        <f t="shared" si="10"/>
        <v/>
      </c>
      <c r="L90" s="5" t="str">
        <f t="shared" si="11"/>
        <v/>
      </c>
    </row>
    <row r="91" spans="1:12" x14ac:dyDescent="0.15">
      <c r="A91" s="6" t="str">
        <f>IF(ISNUMBER('Race 2'!A91),'Race 2'!A91,"")</f>
        <v/>
      </c>
      <c r="B91" s="8" t="str">
        <f>IF(ISNUMBER('Race 2'!A91),'Race 2'!B91,"")</f>
        <v/>
      </c>
      <c r="C91" s="5" t="str">
        <f>IF(ISNUMBER('Race 2'!A91),'Race 2'!C91&amp;" "&amp;'Race 2'!D91,"")</f>
        <v/>
      </c>
      <c r="D91" s="5" t="str">
        <f>IF(ISNUMBER('Race 2'!A91),'Race 2'!G91,"")</f>
        <v/>
      </c>
      <c r="E91" s="5" t="str">
        <f>IF(ISNUMBER('Race 2'!A91),'Race 2'!I91,"")</f>
        <v/>
      </c>
      <c r="F91" s="5" t="str">
        <f>IF(ISNUMBER('Race 2'!A91),'Race 2'!H91,"")</f>
        <v/>
      </c>
      <c r="G91" s="9" t="str">
        <f>IF(ISNUMBER('Race 2'!A91),'Race 2'!O91/60,"")</f>
        <v/>
      </c>
      <c r="H91" s="14" t="str">
        <f>IF(A91="","",IF(E91="Men",VLOOKUP(F91,'Time trial standards'!A$4:B$83,2,FALSE),VLOOKUP(F91,'Time trial standards'!A$4:C$83,3,FALSE)))</f>
        <v/>
      </c>
      <c r="I91" s="11" t="str">
        <f t="shared" si="8"/>
        <v/>
      </c>
      <c r="J91" s="11" t="str">
        <f t="shared" si="9"/>
        <v/>
      </c>
      <c r="K91" s="15" t="str">
        <f t="shared" si="10"/>
        <v/>
      </c>
      <c r="L91" s="5" t="str">
        <f t="shared" si="11"/>
        <v/>
      </c>
    </row>
    <row r="92" spans="1:12" x14ac:dyDescent="0.15">
      <c r="A92" s="6" t="str">
        <f>IF(ISNUMBER('Race 2'!A92),'Race 2'!A92,"")</f>
        <v/>
      </c>
      <c r="B92" s="8" t="str">
        <f>IF(ISNUMBER('Race 2'!A92),'Race 2'!B92,"")</f>
        <v/>
      </c>
      <c r="C92" s="5" t="str">
        <f>IF(ISNUMBER('Race 2'!A92),'Race 2'!C92&amp;" "&amp;'Race 2'!D92,"")</f>
        <v/>
      </c>
      <c r="D92" s="5" t="str">
        <f>IF(ISNUMBER('Race 2'!A92),'Race 2'!G92,"")</f>
        <v/>
      </c>
      <c r="E92" s="5" t="str">
        <f>IF(ISNUMBER('Race 2'!A92),'Race 2'!I92,"")</f>
        <v/>
      </c>
      <c r="F92" s="5" t="str">
        <f>IF(ISNUMBER('Race 2'!A92),'Race 2'!H92,"")</f>
        <v/>
      </c>
      <c r="G92" s="9" t="str">
        <f>IF(ISNUMBER('Race 2'!A92),'Race 2'!O92/60,"")</f>
        <v/>
      </c>
      <c r="H92" s="14" t="str">
        <f>IF(A92="","",IF(E92="Men",VLOOKUP(F92,'Time trial standards'!A$4:B$83,2,FALSE),VLOOKUP(F92,'Time trial standards'!A$4:C$83,3,FALSE)))</f>
        <v/>
      </c>
      <c r="I92" s="11" t="str">
        <f t="shared" si="8"/>
        <v/>
      </c>
      <c r="J92" s="11" t="str">
        <f t="shared" si="9"/>
        <v/>
      </c>
      <c r="K92" s="15" t="str">
        <f t="shared" si="10"/>
        <v/>
      </c>
      <c r="L92" s="5" t="str">
        <f t="shared" si="11"/>
        <v/>
      </c>
    </row>
    <row r="93" spans="1:12" x14ac:dyDescent="0.15">
      <c r="A93" s="6" t="str">
        <f>IF(ISNUMBER('Race 2'!A93),'Race 2'!A93,"")</f>
        <v/>
      </c>
      <c r="B93" s="8" t="str">
        <f>IF(ISNUMBER('Race 2'!A93),'Race 2'!B93,"")</f>
        <v/>
      </c>
      <c r="C93" s="5" t="str">
        <f>IF(ISNUMBER('Race 2'!A93),'Race 2'!C93&amp;" "&amp;'Race 2'!D93,"")</f>
        <v/>
      </c>
      <c r="D93" s="5" t="str">
        <f>IF(ISNUMBER('Race 2'!A93),'Race 2'!G93,"")</f>
        <v/>
      </c>
      <c r="E93" s="5" t="str">
        <f>IF(ISNUMBER('Race 2'!A93),'Race 2'!I93,"")</f>
        <v/>
      </c>
      <c r="F93" s="5" t="str">
        <f>IF(ISNUMBER('Race 2'!A93),'Race 2'!H93,"")</f>
        <v/>
      </c>
      <c r="G93" s="9" t="str">
        <f>IF(ISNUMBER('Race 2'!A93),'Race 2'!O93/60,"")</f>
        <v/>
      </c>
      <c r="H93" s="14" t="str">
        <f>IF(A93="","",IF(E93="Men",VLOOKUP(F93,'Time trial standards'!A$4:B$83,2,FALSE),VLOOKUP(F93,'Time trial standards'!A$4:C$83,3,FALSE)))</f>
        <v/>
      </c>
      <c r="I93" s="11" t="str">
        <f t="shared" si="8"/>
        <v/>
      </c>
      <c r="J93" s="11" t="str">
        <f t="shared" si="9"/>
        <v/>
      </c>
      <c r="K93" s="15" t="str">
        <f t="shared" si="10"/>
        <v/>
      </c>
      <c r="L93" s="5" t="str">
        <f t="shared" si="11"/>
        <v/>
      </c>
    </row>
    <row r="94" spans="1:12" x14ac:dyDescent="0.15">
      <c r="A94" s="6" t="str">
        <f>IF(ISNUMBER('Race 2'!A94),'Race 2'!A94,"")</f>
        <v/>
      </c>
      <c r="B94" s="8" t="str">
        <f>IF(ISNUMBER('Race 2'!A94),'Race 2'!B94,"")</f>
        <v/>
      </c>
      <c r="C94" s="5" t="str">
        <f>IF(ISNUMBER('Race 2'!A94),'Race 2'!C94&amp;" "&amp;'Race 2'!D94,"")</f>
        <v/>
      </c>
      <c r="D94" s="5" t="str">
        <f>IF(ISNUMBER('Race 2'!A94),'Race 2'!G94,"")</f>
        <v/>
      </c>
      <c r="E94" s="5" t="str">
        <f>IF(ISNUMBER('Race 2'!A94),'Race 2'!I94,"")</f>
        <v/>
      </c>
      <c r="F94" s="5" t="str">
        <f>IF(ISNUMBER('Race 2'!A94),'Race 2'!H94,"")</f>
        <v/>
      </c>
      <c r="G94" s="9" t="str">
        <f>IF(ISNUMBER('Race 2'!A94),'Race 2'!O94/60,"")</f>
        <v/>
      </c>
      <c r="H94" s="14" t="str">
        <f>IF(A94="","",IF(E94="Men",VLOOKUP(F94,'Time trial standards'!A$4:B$83,2,FALSE),VLOOKUP(F94,'Time trial standards'!A$4:C$83,3,FALSE)))</f>
        <v/>
      </c>
      <c r="I94" s="11" t="str">
        <f t="shared" si="8"/>
        <v/>
      </c>
      <c r="J94" s="11" t="str">
        <f t="shared" si="9"/>
        <v/>
      </c>
      <c r="K94" s="15" t="str">
        <f t="shared" si="10"/>
        <v/>
      </c>
      <c r="L94" s="5" t="str">
        <f t="shared" si="11"/>
        <v/>
      </c>
    </row>
    <row r="95" spans="1:12" x14ac:dyDescent="0.15">
      <c r="A95" s="6" t="str">
        <f>IF(ISNUMBER('Race 2'!A95),'Race 2'!A95,"")</f>
        <v/>
      </c>
      <c r="B95" s="8" t="str">
        <f>IF(ISNUMBER('Race 2'!A95),'Race 2'!B95,"")</f>
        <v/>
      </c>
      <c r="C95" s="5" t="str">
        <f>IF(ISNUMBER('Race 2'!A95),'Race 2'!C95&amp;" "&amp;'Race 2'!D95,"")</f>
        <v/>
      </c>
      <c r="D95" s="5" t="str">
        <f>IF(ISNUMBER('Race 2'!A95),'Race 2'!G95,"")</f>
        <v/>
      </c>
      <c r="E95" s="5" t="str">
        <f>IF(ISNUMBER('Race 2'!A95),'Race 2'!I95,"")</f>
        <v/>
      </c>
      <c r="F95" s="5" t="str">
        <f>IF(ISNUMBER('Race 2'!A95),'Race 2'!H95,"")</f>
        <v/>
      </c>
      <c r="G95" s="9" t="str">
        <f>IF(ISNUMBER('Race 2'!A95),'Race 2'!O95/60,"")</f>
        <v/>
      </c>
      <c r="H95" s="14" t="str">
        <f>IF(A95="","",IF(E95="Men",VLOOKUP(F95,'Time trial standards'!A$4:B$83,2,FALSE),VLOOKUP(F95,'Time trial standards'!A$4:C$83,3,FALSE)))</f>
        <v/>
      </c>
      <c r="I95" s="11" t="str">
        <f t="shared" si="8"/>
        <v/>
      </c>
      <c r="J95" s="11" t="str">
        <f t="shared" si="9"/>
        <v/>
      </c>
      <c r="K95" s="15" t="str">
        <f t="shared" si="10"/>
        <v/>
      </c>
      <c r="L95" s="5" t="str">
        <f t="shared" si="11"/>
        <v/>
      </c>
    </row>
    <row r="96" spans="1:12" x14ac:dyDescent="0.15">
      <c r="A96" s="6" t="str">
        <f>IF(ISNUMBER('Race 2'!A96),'Race 2'!A96,"")</f>
        <v/>
      </c>
      <c r="B96" s="8" t="str">
        <f>IF(ISNUMBER('Race 2'!A96),'Race 2'!B96,"")</f>
        <v/>
      </c>
      <c r="C96" s="5" t="str">
        <f>IF(ISNUMBER('Race 2'!A96),'Race 2'!C96&amp;" "&amp;'Race 2'!D96,"")</f>
        <v/>
      </c>
      <c r="D96" s="5" t="str">
        <f>IF(ISNUMBER('Race 2'!A96),'Race 2'!G96,"")</f>
        <v/>
      </c>
      <c r="E96" s="5" t="str">
        <f>IF(ISNUMBER('Race 2'!A96),'Race 2'!I96,"")</f>
        <v/>
      </c>
      <c r="F96" s="5" t="str">
        <f>IF(ISNUMBER('Race 2'!A96),'Race 2'!H96,"")</f>
        <v/>
      </c>
      <c r="G96" s="9" t="str">
        <f>IF(ISNUMBER('Race 2'!A96),'Race 2'!O96/60,"")</f>
        <v/>
      </c>
      <c r="H96" s="14" t="str">
        <f>IF(A96="","",IF(E96="Men",VLOOKUP(F96,'Time trial standards'!A$4:B$83,2,FALSE),VLOOKUP(F96,'Time trial standards'!A$4:C$83,3,FALSE)))</f>
        <v/>
      </c>
      <c r="I96" s="11" t="str">
        <f t="shared" si="8"/>
        <v/>
      </c>
      <c r="J96" s="11" t="str">
        <f t="shared" si="9"/>
        <v/>
      </c>
      <c r="K96" s="15" t="str">
        <f t="shared" si="10"/>
        <v/>
      </c>
      <c r="L96" s="5" t="str">
        <f t="shared" si="11"/>
        <v/>
      </c>
    </row>
    <row r="97" spans="1:12" x14ac:dyDescent="0.15">
      <c r="A97" s="6" t="str">
        <f>IF(ISNUMBER('Race 2'!A97),'Race 2'!A97,"")</f>
        <v/>
      </c>
      <c r="B97" s="8" t="str">
        <f>IF(ISNUMBER('Race 2'!A97),'Race 2'!B97,"")</f>
        <v/>
      </c>
      <c r="C97" s="5" t="str">
        <f>IF(ISNUMBER('Race 2'!A97),'Race 2'!C97&amp;" "&amp;'Race 2'!D97,"")</f>
        <v/>
      </c>
      <c r="D97" s="5" t="str">
        <f>IF(ISNUMBER('Race 2'!A97),'Race 2'!G97,"")</f>
        <v/>
      </c>
      <c r="E97" s="5" t="str">
        <f>IF(ISNUMBER('Race 2'!A97),'Race 2'!I97,"")</f>
        <v/>
      </c>
      <c r="F97" s="5" t="str">
        <f>IF(ISNUMBER('Race 2'!A97),'Race 2'!H97,"")</f>
        <v/>
      </c>
      <c r="G97" s="9" t="str">
        <f>IF(ISNUMBER('Race 2'!A97),'Race 2'!O97/60,"")</f>
        <v/>
      </c>
      <c r="H97" s="14" t="str">
        <f>IF(A97="","",IF(E97="Men",VLOOKUP(F97,'Time trial standards'!A$4:B$83,2,FALSE),VLOOKUP(F97,'Time trial standards'!A$4:C$83,3,FALSE)))</f>
        <v/>
      </c>
      <c r="I97" s="11" t="str">
        <f t="shared" ref="I97:I99" si="12">IF(G97="","",IF(G97-H97&gt;0,G97-H97,""))</f>
        <v/>
      </c>
      <c r="J97" s="11" t="str">
        <f t="shared" si="9"/>
        <v/>
      </c>
      <c r="K97" s="15" t="str">
        <f t="shared" ref="K97:K99" si="13">IF(OR(G97="",G97=Y$1),"",IF(I97="",-J97/G97*100,I97/G97*100))</f>
        <v/>
      </c>
      <c r="L97" s="5" t="str">
        <f t="shared" si="11"/>
        <v/>
      </c>
    </row>
    <row r="98" spans="1:12" x14ac:dyDescent="0.15">
      <c r="A98" s="6" t="str">
        <f>IF(ISNUMBER('Race 2'!A98),'Race 2'!A98,"")</f>
        <v/>
      </c>
      <c r="B98" s="8" t="str">
        <f>IF(ISNUMBER('Race 2'!A98),'Race 2'!B98,"")</f>
        <v/>
      </c>
      <c r="C98" s="5" t="str">
        <f>IF(ISNUMBER('Race 2'!A98),'Race 2'!C98&amp;" "&amp;'Race 2'!D98,"")</f>
        <v/>
      </c>
      <c r="D98" s="5" t="str">
        <f>IF(ISNUMBER('Race 2'!A98),'Race 2'!G98,"")</f>
        <v/>
      </c>
      <c r="E98" s="5" t="str">
        <f>IF(ISNUMBER('Race 2'!A98),'Race 2'!I98,"")</f>
        <v/>
      </c>
      <c r="F98" s="5" t="str">
        <f>IF(ISNUMBER('Race 2'!A98),'Race 2'!H98,"")</f>
        <v/>
      </c>
      <c r="G98" s="9" t="str">
        <f>IF(ISNUMBER('Race 2'!A98),'Race 2'!O98/60,"")</f>
        <v/>
      </c>
      <c r="H98" s="14" t="str">
        <f>IF(A98="","",IF(E98="Men",VLOOKUP(F98,'Time trial standards'!A$4:B$83,2,FALSE),VLOOKUP(F98,'Time trial standards'!A$4:C$83,3,FALSE)))</f>
        <v/>
      </c>
      <c r="I98" s="11" t="str">
        <f t="shared" si="12"/>
        <v/>
      </c>
      <c r="J98" s="11" t="str">
        <f t="shared" si="9"/>
        <v/>
      </c>
      <c r="K98" s="15" t="str">
        <f t="shared" si="13"/>
        <v/>
      </c>
      <c r="L98" s="5" t="str">
        <f t="shared" ref="L98:L129" si="14">IF(K98="","",RANK(K98,K$2:K$99,1))</f>
        <v/>
      </c>
    </row>
    <row r="99" spans="1:12" x14ac:dyDescent="0.15">
      <c r="A99" s="6" t="str">
        <f>IF(ISNUMBER('Race 2'!A99),'Race 2'!A99,"")</f>
        <v/>
      </c>
      <c r="B99" s="8" t="str">
        <f>IF(ISNUMBER('Race 2'!A99),'Race 2'!B99,"")</f>
        <v/>
      </c>
      <c r="C99" s="5" t="str">
        <f>IF(ISNUMBER('Race 2'!A99),'Race 2'!C99&amp;" "&amp;'Race 2'!D99,"")</f>
        <v/>
      </c>
      <c r="D99" s="5" t="str">
        <f>IF(ISNUMBER('Race 2'!A99),'Race 2'!G99,"")</f>
        <v/>
      </c>
      <c r="E99" s="5" t="str">
        <f>IF(ISNUMBER('Race 2'!A99),'Race 2'!I99,"")</f>
        <v/>
      </c>
      <c r="F99" s="5" t="str">
        <f>IF(ISNUMBER('Race 2'!A99),'Race 2'!H99,"")</f>
        <v/>
      </c>
      <c r="G99" s="9" t="str">
        <f>IF(ISNUMBER('Race 2'!A99),'Race 2'!O99/60,"")</f>
        <v/>
      </c>
      <c r="H99" s="14" t="str">
        <f>IF(A99="","",IF(E99="Men",VLOOKUP(F99,'Time trial standards'!A$4:B$83,2,FALSE),VLOOKUP(F99,'Time trial standards'!A$4:C$83,3,FALSE)))</f>
        <v/>
      </c>
      <c r="I99" s="11" t="str">
        <f t="shared" si="12"/>
        <v/>
      </c>
      <c r="J99" s="11" t="str">
        <f t="shared" si="9"/>
        <v/>
      </c>
      <c r="K99" s="15" t="str">
        <f t="shared" si="13"/>
        <v/>
      </c>
      <c r="L99" s="5" t="str">
        <f t="shared" si="14"/>
        <v/>
      </c>
    </row>
    <row r="100" spans="1:12" x14ac:dyDescent="0.15">
      <c r="H100" s="14"/>
    </row>
    <row r="101" spans="1:12" x14ac:dyDescent="0.15">
      <c r="H101" s="14"/>
    </row>
    <row r="102" spans="1:12" x14ac:dyDescent="0.15">
      <c r="H102" s="14"/>
    </row>
    <row r="103" spans="1:12" x14ac:dyDescent="0.15">
      <c r="H103" s="14"/>
    </row>
    <row r="104" spans="1:12" x14ac:dyDescent="0.15">
      <c r="H104" s="14"/>
    </row>
    <row r="105" spans="1:12" x14ac:dyDescent="0.15">
      <c r="H105" s="14"/>
    </row>
    <row r="106" spans="1:12" x14ac:dyDescent="0.15">
      <c r="H106" s="14"/>
    </row>
    <row r="107" spans="1:12" x14ac:dyDescent="0.15">
      <c r="H107" s="14"/>
    </row>
    <row r="108" spans="1:12" x14ac:dyDescent="0.15">
      <c r="H108" s="14"/>
    </row>
    <row r="109" spans="1:12" x14ac:dyDescent="0.15">
      <c r="H109" s="14"/>
    </row>
    <row r="110" spans="1:12" x14ac:dyDescent="0.15">
      <c r="H110" s="14"/>
    </row>
    <row r="111" spans="1:12" x14ac:dyDescent="0.15">
      <c r="H111" s="14"/>
    </row>
    <row r="112" spans="1:12" x14ac:dyDescent="0.15">
      <c r="H112" s="14"/>
    </row>
    <row r="113" spans="8:8" x14ac:dyDescent="0.15">
      <c r="H113" s="14"/>
    </row>
    <row r="114" spans="8:8" x14ac:dyDescent="0.15">
      <c r="H114" s="14"/>
    </row>
    <row r="115" spans="8:8" x14ac:dyDescent="0.15">
      <c r="H115" s="14"/>
    </row>
    <row r="116" spans="8:8" x14ac:dyDescent="0.15">
      <c r="H116" s="14"/>
    </row>
    <row r="117" spans="8:8" x14ac:dyDescent="0.15">
      <c r="H117" s="14"/>
    </row>
    <row r="118" spans="8:8" x14ac:dyDescent="0.15">
      <c r="H118" s="14"/>
    </row>
    <row r="119" spans="8:8" x14ac:dyDescent="0.15">
      <c r="H119" s="14"/>
    </row>
    <row r="120" spans="8:8" x14ac:dyDescent="0.15">
      <c r="H120" s="14"/>
    </row>
    <row r="121" spans="8:8" x14ac:dyDescent="0.15">
      <c r="H121" s="14"/>
    </row>
    <row r="122" spans="8:8" x14ac:dyDescent="0.15">
      <c r="H122" s="14"/>
    </row>
    <row r="123" spans="8:8" x14ac:dyDescent="0.15">
      <c r="H123" s="14"/>
    </row>
    <row r="124" spans="8:8" x14ac:dyDescent="0.15">
      <c r="H124" s="14"/>
    </row>
    <row r="125" spans="8:8" x14ac:dyDescent="0.15">
      <c r="H125" s="14"/>
    </row>
    <row r="126" spans="8:8" x14ac:dyDescent="0.15">
      <c r="H126" s="14"/>
    </row>
    <row r="127" spans="8:8" x14ac:dyDescent="0.15">
      <c r="H127" s="14"/>
    </row>
    <row r="128" spans="8:8" x14ac:dyDescent="0.15">
      <c r="H128" s="14"/>
    </row>
    <row r="129" spans="8:8" x14ac:dyDescent="0.15">
      <c r="H129" s="14"/>
    </row>
    <row r="130" spans="8:8" x14ac:dyDescent="0.15">
      <c r="H130" s="14"/>
    </row>
    <row r="131" spans="8:8" x14ac:dyDescent="0.15">
      <c r="H131" s="14"/>
    </row>
    <row r="132" spans="8:8" x14ac:dyDescent="0.15">
      <c r="H132" s="14"/>
    </row>
    <row r="133" spans="8:8" x14ac:dyDescent="0.15">
      <c r="H133" s="14"/>
    </row>
    <row r="134" spans="8:8" x14ac:dyDescent="0.15">
      <c r="H134" s="14"/>
    </row>
    <row r="135" spans="8:8" x14ac:dyDescent="0.15">
      <c r="H135" s="14"/>
    </row>
    <row r="136" spans="8:8" x14ac:dyDescent="0.15">
      <c r="H136" s="14"/>
    </row>
    <row r="137" spans="8:8" x14ac:dyDescent="0.15">
      <c r="H137" s="14"/>
    </row>
    <row r="138" spans="8:8" x14ac:dyDescent="0.15">
      <c r="H138" s="14"/>
    </row>
    <row r="139" spans="8:8" x14ac:dyDescent="0.15">
      <c r="H139" s="14"/>
    </row>
    <row r="140" spans="8:8" x14ac:dyDescent="0.15">
      <c r="H140" s="14"/>
    </row>
    <row r="141" spans="8:8" x14ac:dyDescent="0.15">
      <c r="H141" s="14"/>
    </row>
    <row r="142" spans="8:8" x14ac:dyDescent="0.15">
      <c r="H142" s="14"/>
    </row>
    <row r="143" spans="8:8" x14ac:dyDescent="0.15">
      <c r="H143" s="14"/>
    </row>
    <row r="144" spans="8:8" x14ac:dyDescent="0.15">
      <c r="H144" s="14"/>
    </row>
    <row r="145" spans="8:8" x14ac:dyDescent="0.15">
      <c r="H145" s="14"/>
    </row>
    <row r="146" spans="8:8" x14ac:dyDescent="0.15">
      <c r="H146" s="14"/>
    </row>
    <row r="147" spans="8:8" x14ac:dyDescent="0.15">
      <c r="H147" s="14"/>
    </row>
    <row r="148" spans="8:8" x14ac:dyDescent="0.15">
      <c r="H148" s="14"/>
    </row>
    <row r="149" spans="8:8" x14ac:dyDescent="0.15">
      <c r="H149" s="14"/>
    </row>
    <row r="150" spans="8:8" x14ac:dyDescent="0.15">
      <c r="H150" s="14"/>
    </row>
    <row r="151" spans="8:8" x14ac:dyDescent="0.15">
      <c r="H151" s="14"/>
    </row>
    <row r="152" spans="8:8" x14ac:dyDescent="0.15">
      <c r="H152" s="14"/>
    </row>
    <row r="153" spans="8:8" x14ac:dyDescent="0.15">
      <c r="H153" s="14"/>
    </row>
    <row r="154" spans="8:8" x14ac:dyDescent="0.15">
      <c r="H154" s="14"/>
    </row>
    <row r="155" spans="8:8" x14ac:dyDescent="0.15">
      <c r="H155" s="14"/>
    </row>
    <row r="156" spans="8:8" x14ac:dyDescent="0.15">
      <c r="H156" s="14"/>
    </row>
    <row r="157" spans="8:8" x14ac:dyDescent="0.15">
      <c r="H157" s="14"/>
    </row>
    <row r="158" spans="8:8" x14ac:dyDescent="0.15">
      <c r="H158" s="14"/>
    </row>
    <row r="159" spans="8:8" x14ac:dyDescent="0.15">
      <c r="H159" s="14"/>
    </row>
    <row r="160" spans="8:8" x14ac:dyDescent="0.15">
      <c r="H160" s="14"/>
    </row>
    <row r="161" spans="8:8" x14ac:dyDescent="0.15">
      <c r="H161" s="14"/>
    </row>
    <row r="162" spans="8:8" x14ac:dyDescent="0.15">
      <c r="H162" s="14"/>
    </row>
    <row r="163" spans="8:8" x14ac:dyDescent="0.15">
      <c r="H163" s="14"/>
    </row>
    <row r="164" spans="8:8" x14ac:dyDescent="0.15">
      <c r="H164" s="14"/>
    </row>
    <row r="165" spans="8:8" x14ac:dyDescent="0.15">
      <c r="H165" s="14"/>
    </row>
    <row r="166" spans="8:8" x14ac:dyDescent="0.15">
      <c r="H166" s="14"/>
    </row>
    <row r="167" spans="8:8" x14ac:dyDescent="0.15">
      <c r="H167" s="14"/>
    </row>
    <row r="168" spans="8:8" x14ac:dyDescent="0.15">
      <c r="H168" s="14"/>
    </row>
    <row r="169" spans="8:8" x14ac:dyDescent="0.15">
      <c r="H169" s="14"/>
    </row>
    <row r="170" spans="8:8" x14ac:dyDescent="0.15">
      <c r="H170" s="14"/>
    </row>
    <row r="171" spans="8:8" x14ac:dyDescent="0.15">
      <c r="H171" s="14"/>
    </row>
    <row r="172" spans="8:8" x14ac:dyDescent="0.15">
      <c r="H172" s="14"/>
    </row>
    <row r="173" spans="8:8" x14ac:dyDescent="0.15">
      <c r="H173" s="14"/>
    </row>
    <row r="174" spans="8:8" x14ac:dyDescent="0.15">
      <c r="H174" s="14"/>
    </row>
    <row r="175" spans="8:8" x14ac:dyDescent="0.15">
      <c r="H175" s="14"/>
    </row>
    <row r="176" spans="8:8" x14ac:dyDescent="0.15">
      <c r="H176" s="14"/>
    </row>
    <row r="177" spans="8:8" x14ac:dyDescent="0.15">
      <c r="H177" s="14"/>
    </row>
    <row r="178" spans="8:8" x14ac:dyDescent="0.15">
      <c r="H178" s="14"/>
    </row>
    <row r="179" spans="8:8" x14ac:dyDescent="0.15">
      <c r="H179" s="14"/>
    </row>
    <row r="180" spans="8:8" x14ac:dyDescent="0.15">
      <c r="H180" s="14"/>
    </row>
    <row r="181" spans="8:8" x14ac:dyDescent="0.15">
      <c r="H181" s="14"/>
    </row>
    <row r="182" spans="8:8" x14ac:dyDescent="0.15">
      <c r="H182" s="14"/>
    </row>
    <row r="183" spans="8:8" x14ac:dyDescent="0.15">
      <c r="H183" s="14"/>
    </row>
    <row r="184" spans="8:8" x14ac:dyDescent="0.15">
      <c r="H184" s="14"/>
    </row>
    <row r="185" spans="8:8" x14ac:dyDescent="0.15">
      <c r="H185" s="14"/>
    </row>
    <row r="186" spans="8:8" x14ac:dyDescent="0.15">
      <c r="H186" s="14"/>
    </row>
    <row r="187" spans="8:8" x14ac:dyDescent="0.15">
      <c r="H187" s="14"/>
    </row>
    <row r="188" spans="8:8" x14ac:dyDescent="0.15">
      <c r="H188" s="14"/>
    </row>
    <row r="189" spans="8:8" x14ac:dyDescent="0.15">
      <c r="H189" s="14"/>
    </row>
    <row r="190" spans="8:8" x14ac:dyDescent="0.15">
      <c r="H190" s="14"/>
    </row>
    <row r="191" spans="8:8" x14ac:dyDescent="0.15">
      <c r="H191" s="14"/>
    </row>
    <row r="192" spans="8:8" x14ac:dyDescent="0.15">
      <c r="H192" s="14"/>
    </row>
    <row r="193" spans="8:8" x14ac:dyDescent="0.15">
      <c r="H193" s="14"/>
    </row>
    <row r="194" spans="8:8" x14ac:dyDescent="0.15">
      <c r="H194" s="14"/>
    </row>
    <row r="195" spans="8:8" x14ac:dyDescent="0.15">
      <c r="H195" s="14"/>
    </row>
    <row r="196" spans="8:8" x14ac:dyDescent="0.15">
      <c r="H196" s="14"/>
    </row>
    <row r="197" spans="8:8" x14ac:dyDescent="0.15">
      <c r="H197" s="14"/>
    </row>
    <row r="198" spans="8:8" x14ac:dyDescent="0.15">
      <c r="H198" s="14"/>
    </row>
    <row r="199" spans="8:8" x14ac:dyDescent="0.15">
      <c r="H199" s="14"/>
    </row>
    <row r="200" spans="8:8" x14ac:dyDescent="0.15">
      <c r="H200" s="14"/>
    </row>
    <row r="201" spans="8:8" x14ac:dyDescent="0.15">
      <c r="H201" s="14"/>
    </row>
  </sheetData>
  <autoFilter ref="A1:L201" xr:uid="{00000000-0009-0000-0000-000003000000}">
    <sortState xmlns:xlrd2="http://schemas.microsoft.com/office/spreadsheetml/2017/richdata2" ref="A2:L201">
      <sortCondition ref="K1:K201"/>
    </sortState>
  </autoFilter>
  <sortState xmlns:xlrd2="http://schemas.microsoft.com/office/spreadsheetml/2017/richdata2" ref="A2:L34">
    <sortCondition ref="E2:E34"/>
    <sortCondition ref="L2:L34"/>
  </sortState>
  <pageMargins left="0.7" right="0.7" top="0.75" bottom="0.75" header="0.3" footer="0.3"/>
  <pageSetup paperSize="9" orientation="portrait" horizontalDpi="4294967293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58"/>
  <sheetViews>
    <sheetView zoomScaleNormal="100" workbookViewId="0">
      <selection activeCell="J34" sqref="J34"/>
    </sheetView>
  </sheetViews>
  <sheetFormatPr baseColWidth="10" defaultRowHeight="13" x14ac:dyDescent="0.15"/>
  <cols>
    <col min="1" max="1" width="9.1640625" style="19" customWidth="1"/>
    <col min="2" max="256" width="8.83203125" customWidth="1"/>
  </cols>
  <sheetData>
    <row r="1" spans="1:21" ht="33" thickBot="1" x14ac:dyDescent="0.25">
      <c r="A1" s="23" t="s">
        <v>0</v>
      </c>
      <c r="B1" s="21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7</v>
      </c>
      <c r="H1" s="21" t="s">
        <v>8</v>
      </c>
      <c r="I1" s="22" t="s">
        <v>9</v>
      </c>
      <c r="J1" s="22" t="s">
        <v>11</v>
      </c>
      <c r="K1" s="22" t="s">
        <v>52</v>
      </c>
      <c r="L1" s="21" t="s">
        <v>12</v>
      </c>
      <c r="M1" s="21" t="s">
        <v>13</v>
      </c>
      <c r="N1" s="21" t="s">
        <v>14</v>
      </c>
      <c r="O1" s="21" t="s">
        <v>15</v>
      </c>
      <c r="P1" s="21" t="s">
        <v>53</v>
      </c>
      <c r="Q1" s="21" t="s">
        <v>16</v>
      </c>
      <c r="R1" s="21" t="s">
        <v>17</v>
      </c>
      <c r="S1" s="21" t="s">
        <v>66</v>
      </c>
      <c r="T1" s="21" t="s">
        <v>67</v>
      </c>
      <c r="U1" s="21" t="s">
        <v>68</v>
      </c>
    </row>
    <row r="2" spans="1:21" x14ac:dyDescent="0.15">
      <c r="A2" s="66">
        <v>1</v>
      </c>
      <c r="B2" s="20">
        <v>8</v>
      </c>
      <c r="C2" t="s">
        <v>109</v>
      </c>
      <c r="D2" t="s">
        <v>110</v>
      </c>
      <c r="E2" t="s">
        <v>124</v>
      </c>
      <c r="F2" t="s">
        <v>6</v>
      </c>
      <c r="G2" t="s">
        <v>75</v>
      </c>
      <c r="H2" s="20">
        <v>53</v>
      </c>
      <c r="I2" t="s">
        <v>10</v>
      </c>
      <c r="J2" t="s">
        <v>113</v>
      </c>
      <c r="K2" t="s">
        <v>54</v>
      </c>
      <c r="L2" s="20" t="s">
        <v>559</v>
      </c>
      <c r="M2" s="20" t="s">
        <v>152</v>
      </c>
      <c r="N2" s="20" t="s">
        <v>280</v>
      </c>
      <c r="O2" s="20" t="s">
        <v>560</v>
      </c>
      <c r="P2" s="20"/>
      <c r="Q2" s="20" t="s">
        <v>561</v>
      </c>
      <c r="R2" s="20" t="s">
        <v>560</v>
      </c>
      <c r="S2" s="20"/>
      <c r="T2" s="20"/>
      <c r="U2" s="20"/>
    </row>
    <row r="3" spans="1:21" x14ac:dyDescent="0.15">
      <c r="A3" s="66">
        <v>2</v>
      </c>
      <c r="B3" s="20">
        <v>17</v>
      </c>
      <c r="C3" t="s">
        <v>165</v>
      </c>
      <c r="D3" t="s">
        <v>222</v>
      </c>
      <c r="E3" t="s">
        <v>216</v>
      </c>
      <c r="G3" t="s">
        <v>75</v>
      </c>
      <c r="H3" s="20">
        <v>53</v>
      </c>
      <c r="I3" t="s">
        <v>10</v>
      </c>
      <c r="J3" t="s">
        <v>167</v>
      </c>
      <c r="L3" s="20" t="s">
        <v>562</v>
      </c>
      <c r="M3" s="20" t="s">
        <v>161</v>
      </c>
      <c r="N3" s="20" t="s">
        <v>521</v>
      </c>
      <c r="O3" s="20" t="s">
        <v>429</v>
      </c>
      <c r="P3" s="20" t="s">
        <v>563</v>
      </c>
      <c r="Q3" s="20" t="s">
        <v>564</v>
      </c>
      <c r="R3" s="20" t="s">
        <v>429</v>
      </c>
      <c r="S3" s="20"/>
      <c r="T3" s="20"/>
      <c r="U3" s="20"/>
    </row>
    <row r="4" spans="1:21" x14ac:dyDescent="0.15">
      <c r="A4" s="66">
        <v>3</v>
      </c>
      <c r="B4" s="20">
        <v>18</v>
      </c>
      <c r="C4" t="s">
        <v>393</v>
      </c>
      <c r="D4" t="s">
        <v>394</v>
      </c>
      <c r="E4" t="s">
        <v>216</v>
      </c>
      <c r="G4" t="s">
        <v>75</v>
      </c>
      <c r="H4" s="20">
        <v>39</v>
      </c>
      <c r="I4" t="s">
        <v>10</v>
      </c>
      <c r="J4" t="s">
        <v>435</v>
      </c>
      <c r="L4" s="20" t="s">
        <v>565</v>
      </c>
      <c r="M4" s="20" t="s">
        <v>128</v>
      </c>
      <c r="N4" s="20" t="s">
        <v>566</v>
      </c>
      <c r="O4" s="20" t="s">
        <v>567</v>
      </c>
      <c r="P4" s="20" t="s">
        <v>568</v>
      </c>
      <c r="Q4" s="20" t="s">
        <v>569</v>
      </c>
      <c r="R4" s="20" t="s">
        <v>567</v>
      </c>
      <c r="S4" s="20"/>
      <c r="T4" s="20"/>
      <c r="U4" s="20"/>
    </row>
    <row r="5" spans="1:21" x14ac:dyDescent="0.15">
      <c r="A5" s="66">
        <v>4</v>
      </c>
      <c r="B5" s="20">
        <v>19</v>
      </c>
      <c r="C5" t="s">
        <v>112</v>
      </c>
      <c r="D5" t="s">
        <v>104</v>
      </c>
      <c r="E5" t="s">
        <v>216</v>
      </c>
      <c r="F5" t="s">
        <v>6</v>
      </c>
      <c r="G5" t="s">
        <v>75</v>
      </c>
      <c r="H5" s="20">
        <v>42</v>
      </c>
      <c r="I5" t="s">
        <v>10</v>
      </c>
      <c r="J5" t="s">
        <v>570</v>
      </c>
      <c r="L5" s="20" t="s">
        <v>571</v>
      </c>
      <c r="M5" s="20" t="s">
        <v>160</v>
      </c>
      <c r="N5" s="20" t="s">
        <v>572</v>
      </c>
      <c r="O5" s="20" t="s">
        <v>573</v>
      </c>
      <c r="P5" s="20" t="s">
        <v>574</v>
      </c>
      <c r="Q5" s="20" t="s">
        <v>575</v>
      </c>
      <c r="R5" s="20" t="s">
        <v>573</v>
      </c>
      <c r="S5" s="20"/>
      <c r="T5" s="20"/>
      <c r="U5" s="20"/>
    </row>
    <row r="6" spans="1:21" x14ac:dyDescent="0.15">
      <c r="A6" s="66">
        <v>5</v>
      </c>
      <c r="B6" s="20">
        <v>20</v>
      </c>
      <c r="C6" t="s">
        <v>56</v>
      </c>
      <c r="D6" t="s">
        <v>76</v>
      </c>
      <c r="E6" t="s">
        <v>216</v>
      </c>
      <c r="F6" t="s">
        <v>6</v>
      </c>
      <c r="G6" t="s">
        <v>75</v>
      </c>
      <c r="H6" s="20">
        <v>48</v>
      </c>
      <c r="I6" t="s">
        <v>10</v>
      </c>
      <c r="J6" t="s">
        <v>57</v>
      </c>
      <c r="K6" t="s">
        <v>54</v>
      </c>
      <c r="L6" s="20" t="s">
        <v>576</v>
      </c>
      <c r="M6" s="20" t="s">
        <v>138</v>
      </c>
      <c r="N6" s="20" t="s">
        <v>577</v>
      </c>
      <c r="O6" s="20" t="s">
        <v>578</v>
      </c>
      <c r="P6" s="20" t="s">
        <v>579</v>
      </c>
      <c r="Q6" s="20" t="s">
        <v>580</v>
      </c>
      <c r="R6" s="20" t="s">
        <v>578</v>
      </c>
      <c r="S6" s="20"/>
      <c r="T6" s="20"/>
      <c r="U6" s="20"/>
    </row>
    <row r="7" spans="1:21" x14ac:dyDescent="0.15">
      <c r="A7" s="66">
        <v>6</v>
      </c>
      <c r="B7" s="20">
        <v>23</v>
      </c>
      <c r="C7" t="s">
        <v>18</v>
      </c>
      <c r="D7" t="s">
        <v>79</v>
      </c>
      <c r="E7" t="s">
        <v>164</v>
      </c>
      <c r="F7" t="s">
        <v>6</v>
      </c>
      <c r="G7" t="s">
        <v>75</v>
      </c>
      <c r="H7" s="20">
        <v>65</v>
      </c>
      <c r="I7" t="s">
        <v>10</v>
      </c>
      <c r="J7" t="s">
        <v>19</v>
      </c>
      <c r="K7" t="s">
        <v>54</v>
      </c>
      <c r="L7" s="20" t="s">
        <v>581</v>
      </c>
      <c r="M7" s="20" t="s">
        <v>97</v>
      </c>
      <c r="N7" s="20" t="s">
        <v>582</v>
      </c>
      <c r="O7" s="20" t="s">
        <v>583</v>
      </c>
      <c r="P7" s="20" t="s">
        <v>584</v>
      </c>
      <c r="Q7" s="20" t="s">
        <v>585</v>
      </c>
      <c r="R7" s="20" t="s">
        <v>583</v>
      </c>
      <c r="S7" s="20"/>
      <c r="T7" s="20"/>
      <c r="U7" s="20"/>
    </row>
    <row r="8" spans="1:21" x14ac:dyDescent="0.15">
      <c r="A8" s="66">
        <v>7</v>
      </c>
      <c r="B8" s="20">
        <v>24</v>
      </c>
      <c r="C8" t="s">
        <v>129</v>
      </c>
      <c r="D8" t="s">
        <v>130</v>
      </c>
      <c r="E8" t="s">
        <v>164</v>
      </c>
      <c r="F8" t="s">
        <v>6</v>
      </c>
      <c r="G8" t="s">
        <v>75</v>
      </c>
      <c r="H8" s="20">
        <v>58</v>
      </c>
      <c r="I8" t="s">
        <v>10</v>
      </c>
      <c r="J8" t="s">
        <v>131</v>
      </c>
      <c r="K8" t="s">
        <v>54</v>
      </c>
      <c r="L8" s="20" t="s">
        <v>586</v>
      </c>
      <c r="M8" s="20" t="s">
        <v>132</v>
      </c>
      <c r="N8" s="20" t="s">
        <v>587</v>
      </c>
      <c r="O8" s="20" t="s">
        <v>588</v>
      </c>
      <c r="P8" s="20" t="s">
        <v>589</v>
      </c>
      <c r="Q8" s="20" t="s">
        <v>590</v>
      </c>
      <c r="R8" s="20" t="s">
        <v>588</v>
      </c>
      <c r="S8" s="20"/>
      <c r="T8" s="20"/>
      <c r="U8" s="20"/>
    </row>
    <row r="9" spans="1:21" x14ac:dyDescent="0.15">
      <c r="A9" s="66">
        <v>8</v>
      </c>
      <c r="B9" s="20">
        <v>26</v>
      </c>
      <c r="C9" t="s">
        <v>20</v>
      </c>
      <c r="D9" t="s">
        <v>80</v>
      </c>
      <c r="E9" t="s">
        <v>216</v>
      </c>
      <c r="F9" t="s">
        <v>6</v>
      </c>
      <c r="G9" t="s">
        <v>75</v>
      </c>
      <c r="H9" s="20">
        <v>46</v>
      </c>
      <c r="I9" t="s">
        <v>10</v>
      </c>
      <c r="J9" t="s">
        <v>21</v>
      </c>
      <c r="K9" t="s">
        <v>54</v>
      </c>
      <c r="L9" s="20" t="s">
        <v>591</v>
      </c>
      <c r="M9" s="20" t="s">
        <v>445</v>
      </c>
      <c r="N9" s="20" t="s">
        <v>592</v>
      </c>
      <c r="O9" s="20" t="s">
        <v>593</v>
      </c>
      <c r="P9" s="20" t="s">
        <v>594</v>
      </c>
      <c r="Q9" s="20" t="s">
        <v>595</v>
      </c>
      <c r="R9" s="20" t="s">
        <v>593</v>
      </c>
      <c r="S9" s="20"/>
      <c r="T9" s="20"/>
      <c r="U9" s="20"/>
    </row>
    <row r="10" spans="1:21" x14ac:dyDescent="0.15">
      <c r="A10" s="66">
        <v>9</v>
      </c>
      <c r="B10" s="20">
        <v>21</v>
      </c>
      <c r="C10" t="s">
        <v>55</v>
      </c>
      <c r="D10" t="s">
        <v>78</v>
      </c>
      <c r="E10" t="s">
        <v>216</v>
      </c>
      <c r="F10" t="s">
        <v>6</v>
      </c>
      <c r="G10" t="s">
        <v>75</v>
      </c>
      <c r="H10" s="20">
        <v>64</v>
      </c>
      <c r="I10" t="s">
        <v>10</v>
      </c>
      <c r="J10" t="s">
        <v>596</v>
      </c>
      <c r="K10" t="s">
        <v>54</v>
      </c>
      <c r="L10" s="20" t="s">
        <v>597</v>
      </c>
      <c r="M10" s="20" t="s">
        <v>598</v>
      </c>
      <c r="N10" s="20" t="s">
        <v>599</v>
      </c>
      <c r="O10" s="20" t="s">
        <v>600</v>
      </c>
      <c r="P10" s="20" t="s">
        <v>601</v>
      </c>
      <c r="Q10" s="20" t="s">
        <v>602</v>
      </c>
      <c r="R10" s="20" t="s">
        <v>600</v>
      </c>
      <c r="S10" s="20"/>
      <c r="T10" s="20"/>
      <c r="U10" s="20"/>
    </row>
    <row r="11" spans="1:21" x14ac:dyDescent="0.15">
      <c r="A11" s="66">
        <v>10</v>
      </c>
      <c r="B11" s="20">
        <v>27</v>
      </c>
      <c r="C11" t="s">
        <v>82</v>
      </c>
      <c r="D11" t="s">
        <v>83</v>
      </c>
      <c r="E11" t="s">
        <v>216</v>
      </c>
      <c r="F11" t="s">
        <v>6</v>
      </c>
      <c r="G11" t="s">
        <v>75</v>
      </c>
      <c r="H11" s="20">
        <v>64</v>
      </c>
      <c r="I11" t="s">
        <v>10</v>
      </c>
      <c r="J11" t="s">
        <v>84</v>
      </c>
      <c r="L11" s="20" t="s">
        <v>603</v>
      </c>
      <c r="M11" s="20" t="s">
        <v>169</v>
      </c>
      <c r="N11" s="20" t="s">
        <v>604</v>
      </c>
      <c r="O11" s="20" t="s">
        <v>605</v>
      </c>
      <c r="P11" s="20" t="s">
        <v>606</v>
      </c>
      <c r="Q11" s="20" t="s">
        <v>607</v>
      </c>
      <c r="R11" s="20" t="s">
        <v>605</v>
      </c>
      <c r="S11" s="20"/>
      <c r="T11" s="20"/>
      <c r="U11" s="20"/>
    </row>
    <row r="12" spans="1:21" x14ac:dyDescent="0.15">
      <c r="A12" s="66">
        <v>1</v>
      </c>
      <c r="B12" s="20">
        <v>3</v>
      </c>
      <c r="C12" t="s">
        <v>321</v>
      </c>
      <c r="D12" t="s">
        <v>322</v>
      </c>
      <c r="E12" t="s">
        <v>286</v>
      </c>
      <c r="F12" t="s">
        <v>6</v>
      </c>
      <c r="G12" t="s">
        <v>86</v>
      </c>
      <c r="H12" s="20">
        <v>33</v>
      </c>
      <c r="I12" t="s">
        <v>22</v>
      </c>
      <c r="J12" t="s">
        <v>323</v>
      </c>
      <c r="L12" s="20" t="s">
        <v>608</v>
      </c>
      <c r="M12" s="20" t="s">
        <v>145</v>
      </c>
      <c r="N12" s="20" t="s">
        <v>609</v>
      </c>
      <c r="O12" s="20" t="s">
        <v>610</v>
      </c>
      <c r="P12" s="20"/>
      <c r="Q12" s="20" t="s">
        <v>611</v>
      </c>
      <c r="R12" s="20" t="s">
        <v>610</v>
      </c>
      <c r="S12" s="20"/>
      <c r="T12" s="20"/>
      <c r="U12" s="20"/>
    </row>
    <row r="13" spans="1:21" x14ac:dyDescent="0.15">
      <c r="A13" s="66">
        <v>2</v>
      </c>
      <c r="B13" s="20">
        <v>1</v>
      </c>
      <c r="C13" t="s">
        <v>612</v>
      </c>
      <c r="D13" t="s">
        <v>89</v>
      </c>
      <c r="E13" t="s">
        <v>164</v>
      </c>
      <c r="F13" t="s">
        <v>6</v>
      </c>
      <c r="G13" t="s">
        <v>86</v>
      </c>
      <c r="H13" s="20">
        <v>62</v>
      </c>
      <c r="I13" t="s">
        <v>22</v>
      </c>
      <c r="J13" t="s">
        <v>613</v>
      </c>
      <c r="L13" s="20" t="s">
        <v>614</v>
      </c>
      <c r="M13" s="20" t="s">
        <v>157</v>
      </c>
      <c r="N13" s="20" t="s">
        <v>615</v>
      </c>
      <c r="O13" s="20" t="s">
        <v>616</v>
      </c>
      <c r="P13" s="20" t="s">
        <v>617</v>
      </c>
      <c r="Q13" s="20" t="s">
        <v>618</v>
      </c>
      <c r="R13" s="20" t="s">
        <v>616</v>
      </c>
      <c r="S13" s="20"/>
      <c r="T13" s="20"/>
      <c r="U13" s="20"/>
    </row>
    <row r="14" spans="1:21" x14ac:dyDescent="0.15">
      <c r="A14" s="66">
        <v>3</v>
      </c>
      <c r="B14" s="20">
        <v>5</v>
      </c>
      <c r="C14" t="s">
        <v>619</v>
      </c>
      <c r="D14" t="s">
        <v>620</v>
      </c>
      <c r="E14" t="s">
        <v>621</v>
      </c>
      <c r="G14" t="s">
        <v>86</v>
      </c>
      <c r="H14" s="20">
        <v>45</v>
      </c>
      <c r="I14" t="s">
        <v>22</v>
      </c>
      <c r="J14" t="s">
        <v>622</v>
      </c>
      <c r="L14" s="20" t="s">
        <v>623</v>
      </c>
      <c r="M14" s="20" t="s">
        <v>23</v>
      </c>
      <c r="N14" s="20" t="s">
        <v>624</v>
      </c>
      <c r="O14" s="20" t="s">
        <v>625</v>
      </c>
      <c r="P14" s="20" t="s">
        <v>626</v>
      </c>
      <c r="Q14" s="20" t="s">
        <v>627</v>
      </c>
      <c r="R14" s="20" t="s">
        <v>625</v>
      </c>
      <c r="S14" s="20"/>
      <c r="T14" s="20"/>
      <c r="U14" s="20"/>
    </row>
    <row r="15" spans="1:21" x14ac:dyDescent="0.15">
      <c r="A15" s="66">
        <v>4</v>
      </c>
      <c r="B15" s="20">
        <v>16</v>
      </c>
      <c r="C15" t="s">
        <v>628</v>
      </c>
      <c r="D15" t="s">
        <v>629</v>
      </c>
      <c r="E15" t="s">
        <v>286</v>
      </c>
      <c r="G15" t="s">
        <v>86</v>
      </c>
      <c r="H15" s="20">
        <v>35</v>
      </c>
      <c r="I15" t="s">
        <v>22</v>
      </c>
      <c r="J15" t="s">
        <v>630</v>
      </c>
      <c r="L15" s="20" t="s">
        <v>631</v>
      </c>
      <c r="M15" s="20" t="s">
        <v>127</v>
      </c>
      <c r="N15" s="20" t="s">
        <v>632</v>
      </c>
      <c r="O15" s="20" t="s">
        <v>633</v>
      </c>
      <c r="P15" s="20" t="s">
        <v>634</v>
      </c>
      <c r="Q15" s="20" t="s">
        <v>635</v>
      </c>
      <c r="R15" s="20" t="s">
        <v>633</v>
      </c>
      <c r="S15" s="20"/>
      <c r="T15" s="20"/>
      <c r="U15" s="20"/>
    </row>
    <row r="16" spans="1:21" x14ac:dyDescent="0.15">
      <c r="A16" s="66">
        <v>5</v>
      </c>
      <c r="B16" s="20">
        <v>11</v>
      </c>
      <c r="C16" t="s">
        <v>290</v>
      </c>
      <c r="D16" t="s">
        <v>291</v>
      </c>
      <c r="E16" t="s">
        <v>286</v>
      </c>
      <c r="F16" t="s">
        <v>6</v>
      </c>
      <c r="G16" t="s">
        <v>86</v>
      </c>
      <c r="H16" s="20">
        <v>46</v>
      </c>
      <c r="I16" t="s">
        <v>22</v>
      </c>
      <c r="J16" t="s">
        <v>636</v>
      </c>
      <c r="L16" s="20" t="s">
        <v>637</v>
      </c>
      <c r="M16" s="20" t="s">
        <v>107</v>
      </c>
      <c r="N16" s="20" t="s">
        <v>638</v>
      </c>
      <c r="O16" s="20" t="s">
        <v>639</v>
      </c>
      <c r="P16" s="20" t="s">
        <v>640</v>
      </c>
      <c r="Q16" s="20" t="s">
        <v>641</v>
      </c>
      <c r="R16" s="20" t="s">
        <v>639</v>
      </c>
      <c r="S16" s="20"/>
      <c r="T16" s="20"/>
      <c r="U16" s="20"/>
    </row>
    <row r="17" spans="1:21" x14ac:dyDescent="0.15">
      <c r="A17" s="66">
        <v>6</v>
      </c>
      <c r="B17" s="20">
        <v>7</v>
      </c>
      <c r="C17" t="s">
        <v>29</v>
      </c>
      <c r="D17" t="s">
        <v>87</v>
      </c>
      <c r="E17" t="s">
        <v>216</v>
      </c>
      <c r="F17" t="s">
        <v>6</v>
      </c>
      <c r="G17" t="s">
        <v>86</v>
      </c>
      <c r="H17" s="20">
        <v>43</v>
      </c>
      <c r="I17" t="s">
        <v>22</v>
      </c>
      <c r="J17" t="s">
        <v>30</v>
      </c>
      <c r="K17" t="s">
        <v>54</v>
      </c>
      <c r="L17" s="20" t="s">
        <v>642</v>
      </c>
      <c r="M17" s="20" t="s">
        <v>643</v>
      </c>
      <c r="N17" s="20" t="s">
        <v>644</v>
      </c>
      <c r="O17" s="20" t="s">
        <v>645</v>
      </c>
      <c r="P17" s="20" t="s">
        <v>646</v>
      </c>
      <c r="Q17" s="20" t="s">
        <v>647</v>
      </c>
      <c r="R17" s="20" t="s">
        <v>645</v>
      </c>
      <c r="S17" s="20"/>
      <c r="T17" s="20"/>
      <c r="U17" s="20"/>
    </row>
    <row r="18" spans="1:21" x14ac:dyDescent="0.15">
      <c r="A18" s="66">
        <v>7</v>
      </c>
      <c r="B18" s="20">
        <v>6</v>
      </c>
      <c r="C18" t="s">
        <v>26</v>
      </c>
      <c r="D18" t="s">
        <v>87</v>
      </c>
      <c r="E18" t="s">
        <v>216</v>
      </c>
      <c r="F18" t="s">
        <v>6</v>
      </c>
      <c r="G18" t="s">
        <v>86</v>
      </c>
      <c r="H18" s="20">
        <v>50</v>
      </c>
      <c r="I18" t="s">
        <v>22</v>
      </c>
      <c r="J18" t="s">
        <v>28</v>
      </c>
      <c r="K18" t="s">
        <v>54</v>
      </c>
      <c r="L18" s="20" t="s">
        <v>648</v>
      </c>
      <c r="M18" s="20" t="s">
        <v>25</v>
      </c>
      <c r="N18" s="20" t="s">
        <v>649</v>
      </c>
      <c r="O18" s="20" t="s">
        <v>650</v>
      </c>
      <c r="P18" s="20" t="s">
        <v>651</v>
      </c>
      <c r="Q18" s="20" t="s">
        <v>652</v>
      </c>
      <c r="R18" s="20" t="s">
        <v>650</v>
      </c>
      <c r="S18" s="20"/>
      <c r="T18" s="20"/>
      <c r="U18" s="20"/>
    </row>
    <row r="19" spans="1:21" x14ac:dyDescent="0.15">
      <c r="A19" s="66">
        <v>8</v>
      </c>
      <c r="B19" s="20">
        <v>14</v>
      </c>
      <c r="C19" t="s">
        <v>153</v>
      </c>
      <c r="D19" t="s">
        <v>154</v>
      </c>
      <c r="E19" t="s">
        <v>93</v>
      </c>
      <c r="F19" t="s">
        <v>6</v>
      </c>
      <c r="G19" t="s">
        <v>86</v>
      </c>
      <c r="H19" s="20">
        <v>63</v>
      </c>
      <c r="I19" t="s">
        <v>22</v>
      </c>
      <c r="J19" t="s">
        <v>155</v>
      </c>
      <c r="L19" s="20" t="s">
        <v>653</v>
      </c>
      <c r="M19" s="20" t="s">
        <v>126</v>
      </c>
      <c r="N19" s="20" t="s">
        <v>654</v>
      </c>
      <c r="O19" s="20" t="s">
        <v>655</v>
      </c>
      <c r="P19" s="20" t="s">
        <v>656</v>
      </c>
      <c r="Q19" s="20" t="s">
        <v>657</v>
      </c>
      <c r="R19" s="20" t="s">
        <v>655</v>
      </c>
      <c r="S19" s="20"/>
      <c r="T19" s="20"/>
      <c r="U19" s="20"/>
    </row>
    <row r="20" spans="1:21" x14ac:dyDescent="0.15">
      <c r="A20" s="66">
        <v>9</v>
      </c>
      <c r="B20" s="20">
        <v>9</v>
      </c>
      <c r="C20" t="s">
        <v>61</v>
      </c>
      <c r="D20" t="s">
        <v>88</v>
      </c>
      <c r="E20" t="s">
        <v>216</v>
      </c>
      <c r="F20" t="s">
        <v>6</v>
      </c>
      <c r="G20" t="s">
        <v>86</v>
      </c>
      <c r="H20" s="20">
        <v>49</v>
      </c>
      <c r="I20" t="s">
        <v>22</v>
      </c>
      <c r="J20" t="s">
        <v>62</v>
      </c>
      <c r="K20" t="s">
        <v>54</v>
      </c>
      <c r="L20" s="20" t="s">
        <v>658</v>
      </c>
      <c r="M20" s="20" t="s">
        <v>156</v>
      </c>
      <c r="N20" s="20" t="s">
        <v>659</v>
      </c>
      <c r="O20" s="20" t="s">
        <v>660</v>
      </c>
      <c r="P20" s="20" t="s">
        <v>661</v>
      </c>
      <c r="Q20" s="20" t="s">
        <v>662</v>
      </c>
      <c r="R20" s="20" t="s">
        <v>660</v>
      </c>
      <c r="S20" s="20"/>
      <c r="T20" s="20"/>
      <c r="U20" s="20"/>
    </row>
    <row r="21" spans="1:21" x14ac:dyDescent="0.15">
      <c r="A21" s="66">
        <v>10</v>
      </c>
      <c r="B21" s="20">
        <v>10</v>
      </c>
      <c r="C21" t="s">
        <v>94</v>
      </c>
      <c r="D21" t="s">
        <v>85</v>
      </c>
      <c r="E21" t="s">
        <v>216</v>
      </c>
      <c r="F21" t="s">
        <v>6</v>
      </c>
      <c r="G21" t="s">
        <v>86</v>
      </c>
      <c r="H21" s="20">
        <v>42</v>
      </c>
      <c r="I21" t="s">
        <v>22</v>
      </c>
      <c r="J21" t="s">
        <v>102</v>
      </c>
      <c r="L21" s="20" t="s">
        <v>663</v>
      </c>
      <c r="M21" s="20" t="s">
        <v>36</v>
      </c>
      <c r="N21" s="20" t="s">
        <v>664</v>
      </c>
      <c r="O21" s="20" t="s">
        <v>665</v>
      </c>
      <c r="P21" s="20" t="s">
        <v>666</v>
      </c>
      <c r="Q21" s="20" t="s">
        <v>667</v>
      </c>
      <c r="R21" s="20" t="s">
        <v>665</v>
      </c>
      <c r="S21" s="20"/>
      <c r="T21" s="20"/>
      <c r="U21" s="20"/>
    </row>
    <row r="22" spans="1:21" x14ac:dyDescent="0.15">
      <c r="A22" s="66">
        <v>11</v>
      </c>
      <c r="B22" s="20">
        <v>13</v>
      </c>
      <c r="C22" t="s">
        <v>105</v>
      </c>
      <c r="D22" t="s">
        <v>106</v>
      </c>
      <c r="E22" t="s">
        <v>286</v>
      </c>
      <c r="G22" t="s">
        <v>86</v>
      </c>
      <c r="H22" s="20">
        <v>36</v>
      </c>
      <c r="I22" t="s">
        <v>22</v>
      </c>
      <c r="J22" t="s">
        <v>668</v>
      </c>
      <c r="L22" s="20" t="s">
        <v>669</v>
      </c>
      <c r="M22" s="20" t="s">
        <v>35</v>
      </c>
      <c r="N22" s="20" t="s">
        <v>670</v>
      </c>
      <c r="O22" s="20" t="s">
        <v>671</v>
      </c>
      <c r="P22" s="20" t="s">
        <v>433</v>
      </c>
      <c r="Q22" s="20" t="s">
        <v>672</v>
      </c>
      <c r="R22" s="20" t="s">
        <v>671</v>
      </c>
      <c r="S22" s="20"/>
      <c r="T22" s="20"/>
      <c r="U22" s="20"/>
    </row>
    <row r="23" spans="1:21" x14ac:dyDescent="0.15">
      <c r="A23" s="66">
        <v>12</v>
      </c>
      <c r="B23" s="20">
        <v>12</v>
      </c>
      <c r="C23" t="s">
        <v>223</v>
      </c>
      <c r="D23" t="s">
        <v>224</v>
      </c>
      <c r="E23" t="s">
        <v>286</v>
      </c>
      <c r="G23" t="s">
        <v>86</v>
      </c>
      <c r="H23" s="20">
        <v>54</v>
      </c>
      <c r="I23" t="s">
        <v>22</v>
      </c>
      <c r="J23" t="s">
        <v>673</v>
      </c>
      <c r="L23" s="20" t="s">
        <v>674</v>
      </c>
      <c r="M23" s="20" t="s">
        <v>34</v>
      </c>
      <c r="N23" s="20" t="s">
        <v>675</v>
      </c>
      <c r="O23" s="20" t="s">
        <v>524</v>
      </c>
      <c r="P23" s="20" t="s">
        <v>676</v>
      </c>
      <c r="Q23" s="20" t="s">
        <v>677</v>
      </c>
      <c r="R23" s="20" t="s">
        <v>524</v>
      </c>
      <c r="S23" s="20"/>
      <c r="T23" s="20"/>
      <c r="U23" s="20"/>
    </row>
    <row r="24" spans="1:21" x14ac:dyDescent="0.15">
      <c r="A24" s="66"/>
      <c r="B24" s="20"/>
      <c r="H24" s="20"/>
      <c r="L24" s="20"/>
      <c r="M24" s="20"/>
      <c r="N24" s="20"/>
      <c r="O24" s="20"/>
      <c r="P24" s="20"/>
      <c r="Q24" s="20"/>
      <c r="R24" s="20"/>
      <c r="S24" s="20"/>
      <c r="T24" s="20"/>
      <c r="U24" s="20"/>
    </row>
    <row r="25" spans="1:21" x14ac:dyDescent="0.15">
      <c r="A25" s="66"/>
      <c r="B25" s="20"/>
      <c r="H25" s="20"/>
      <c r="L25" s="20"/>
      <c r="M25" s="20"/>
      <c r="N25" s="20"/>
      <c r="O25" s="20"/>
      <c r="P25" s="20"/>
      <c r="Q25" s="20"/>
      <c r="R25" s="20"/>
      <c r="S25" s="20"/>
      <c r="T25" s="20"/>
      <c r="U25" s="20"/>
    </row>
    <row r="26" spans="1:21" x14ac:dyDescent="0.15">
      <c r="A26" s="66"/>
      <c r="B26" s="20"/>
      <c r="H26" s="20"/>
      <c r="L26" s="20"/>
      <c r="M26" s="20"/>
      <c r="N26" s="20"/>
      <c r="O26" s="20"/>
      <c r="P26" s="20"/>
      <c r="Q26" s="20"/>
      <c r="R26" s="20"/>
      <c r="S26" s="20"/>
      <c r="T26" s="20"/>
      <c r="U26" s="20"/>
    </row>
    <row r="27" spans="1:21" x14ac:dyDescent="0.15">
      <c r="A27" s="66"/>
      <c r="B27" s="20"/>
      <c r="H27" s="20"/>
      <c r="L27" s="20"/>
      <c r="M27" s="20"/>
      <c r="N27" s="20"/>
      <c r="O27" s="20"/>
      <c r="P27" s="20"/>
      <c r="Q27" s="20"/>
      <c r="R27" s="20"/>
      <c r="S27" s="20"/>
      <c r="T27" s="20"/>
      <c r="U27" s="20"/>
    </row>
    <row r="28" spans="1:21" x14ac:dyDescent="0.15">
      <c r="A28" s="66"/>
      <c r="B28" s="20"/>
      <c r="H28" s="20"/>
      <c r="L28" s="20"/>
      <c r="M28" s="20"/>
      <c r="N28" s="20"/>
      <c r="O28" s="20"/>
      <c r="P28" s="20"/>
      <c r="Q28" s="20"/>
      <c r="R28" s="20"/>
      <c r="S28" s="20"/>
      <c r="T28" s="20"/>
      <c r="U28" s="20"/>
    </row>
    <row r="29" spans="1:21" x14ac:dyDescent="0.15">
      <c r="A29" s="66"/>
      <c r="B29" s="20"/>
      <c r="H29" s="20"/>
      <c r="L29" s="20"/>
      <c r="M29" s="20"/>
      <c r="N29" s="20"/>
      <c r="O29" s="20"/>
      <c r="P29" s="20"/>
      <c r="Q29" s="20"/>
      <c r="R29" s="20"/>
      <c r="S29" s="20"/>
      <c r="T29" s="20"/>
      <c r="U29" s="20"/>
    </row>
    <row r="30" spans="1:21" ht="15" x14ac:dyDescent="0.2">
      <c r="A30" s="28"/>
      <c r="B30" s="28"/>
      <c r="C30" s="27"/>
      <c r="D30" s="27"/>
      <c r="E30" s="27"/>
      <c r="F30" s="27"/>
      <c r="G30" s="27"/>
      <c r="H30" s="28"/>
      <c r="I30" s="27"/>
      <c r="J30" s="27"/>
      <c r="K30" s="27"/>
      <c r="L30" s="28"/>
      <c r="M30" s="28"/>
      <c r="N30" s="28"/>
      <c r="O30" s="28"/>
      <c r="P30" s="28"/>
      <c r="Q30" s="28"/>
      <c r="R30" s="28"/>
      <c r="S30" s="20"/>
      <c r="T30" s="20"/>
      <c r="U30" s="20"/>
    </row>
    <row r="31" spans="1:21" ht="15" x14ac:dyDescent="0.2">
      <c r="A31" s="28"/>
      <c r="B31" s="28"/>
      <c r="C31" s="27"/>
      <c r="D31" s="27"/>
      <c r="E31" s="27"/>
      <c r="F31" s="27"/>
      <c r="G31" s="27"/>
      <c r="H31" s="28"/>
      <c r="I31" s="27"/>
      <c r="J31" s="27"/>
      <c r="K31" s="27"/>
      <c r="L31" s="28"/>
      <c r="M31" s="28"/>
      <c r="N31" s="28"/>
      <c r="O31" s="28"/>
      <c r="P31" s="28"/>
      <c r="Q31" s="28"/>
      <c r="R31" s="28"/>
      <c r="S31" s="20"/>
      <c r="T31" s="20"/>
      <c r="U31" s="20"/>
    </row>
    <row r="32" spans="1:21" ht="15" x14ac:dyDescent="0.2">
      <c r="A32" s="28"/>
      <c r="B32" s="28"/>
      <c r="C32" s="27"/>
      <c r="D32" s="27"/>
      <c r="E32" s="27"/>
      <c r="F32" s="27"/>
      <c r="G32" s="27"/>
      <c r="H32" s="28"/>
      <c r="I32" s="27"/>
      <c r="J32" s="27"/>
      <c r="K32" s="27"/>
      <c r="L32" s="28"/>
      <c r="M32" s="28"/>
      <c r="N32" s="28"/>
      <c r="O32" s="28"/>
      <c r="P32" s="28"/>
      <c r="Q32" s="28"/>
      <c r="R32" s="28"/>
      <c r="S32" s="20"/>
      <c r="T32" s="20"/>
      <c r="U32" s="20"/>
    </row>
    <row r="33" spans="1:21" ht="15" x14ac:dyDescent="0.2">
      <c r="A33" s="28"/>
      <c r="B33" s="28"/>
      <c r="C33" s="27"/>
      <c r="D33" s="27"/>
      <c r="E33" s="27"/>
      <c r="F33" s="27"/>
      <c r="G33" s="27"/>
      <c r="H33" s="28"/>
      <c r="I33" s="27"/>
      <c r="J33" s="27"/>
      <c r="K33" s="27"/>
      <c r="L33" s="28"/>
      <c r="M33" s="28"/>
      <c r="N33" s="28"/>
      <c r="O33" s="28"/>
      <c r="P33" s="28"/>
      <c r="Q33" s="28"/>
      <c r="R33" s="28"/>
      <c r="S33" s="20"/>
      <c r="T33" s="20"/>
      <c r="U33" s="20"/>
    </row>
    <row r="34" spans="1:21" ht="15" x14ac:dyDescent="0.2">
      <c r="A34" s="28"/>
      <c r="B34" s="28"/>
      <c r="C34" s="27"/>
      <c r="D34" s="27"/>
      <c r="E34" s="27"/>
      <c r="F34" s="27"/>
      <c r="G34" s="27"/>
      <c r="H34" s="28"/>
      <c r="I34" s="27"/>
      <c r="J34" s="27"/>
      <c r="K34" s="27"/>
      <c r="L34" s="28"/>
      <c r="M34" s="28"/>
      <c r="N34" s="28"/>
      <c r="O34" s="28"/>
      <c r="P34" s="28"/>
      <c r="Q34" s="28"/>
      <c r="R34" s="28"/>
      <c r="S34" s="20"/>
      <c r="T34" s="20"/>
      <c r="U34" s="20"/>
    </row>
    <row r="35" spans="1:21" ht="15" x14ac:dyDescent="0.2">
      <c r="A35" s="28"/>
      <c r="B35" s="28"/>
      <c r="C35" s="27"/>
      <c r="D35" s="27"/>
      <c r="E35" s="27"/>
      <c r="F35" s="27"/>
      <c r="G35" s="27"/>
      <c r="H35" s="28"/>
      <c r="I35" s="27"/>
      <c r="J35" s="27"/>
      <c r="K35" s="27"/>
      <c r="L35" s="28"/>
      <c r="M35" s="28"/>
      <c r="N35" s="28"/>
      <c r="O35" s="28"/>
      <c r="P35" s="28"/>
      <c r="Q35" s="28"/>
      <c r="R35" s="28"/>
      <c r="S35" s="20"/>
      <c r="T35" s="20"/>
      <c r="U35" s="20"/>
    </row>
    <row r="36" spans="1:21" ht="15" x14ac:dyDescent="0.2">
      <c r="A36" s="28"/>
      <c r="B36" s="28"/>
      <c r="C36" s="27"/>
      <c r="D36" s="27"/>
      <c r="E36" s="27"/>
      <c r="F36" s="27"/>
      <c r="G36" s="27"/>
      <c r="H36" s="28"/>
      <c r="I36" s="27"/>
      <c r="J36" s="27"/>
      <c r="K36" s="27"/>
      <c r="L36" s="28"/>
      <c r="M36" s="28"/>
      <c r="N36" s="28"/>
      <c r="O36" s="28"/>
      <c r="P36" s="28"/>
      <c r="Q36" s="28"/>
      <c r="R36" s="28"/>
      <c r="S36" s="20"/>
      <c r="T36" s="20"/>
      <c r="U36" s="20"/>
    </row>
    <row r="37" spans="1:21" ht="15" x14ac:dyDescent="0.2">
      <c r="A37" s="28"/>
      <c r="B37" s="28"/>
      <c r="C37" s="27"/>
      <c r="D37" s="27"/>
      <c r="E37" s="27"/>
      <c r="F37" s="27"/>
      <c r="G37" s="27"/>
      <c r="H37" s="28"/>
      <c r="I37" s="27"/>
      <c r="J37" s="27"/>
      <c r="K37" s="27"/>
      <c r="L37" s="28"/>
      <c r="M37" s="28"/>
      <c r="N37" s="28"/>
      <c r="O37" s="28"/>
      <c r="P37" s="28"/>
      <c r="Q37" s="28"/>
      <c r="R37" s="28"/>
      <c r="S37" s="20"/>
      <c r="T37" s="20"/>
      <c r="U37" s="20"/>
    </row>
    <row r="38" spans="1:21" ht="15" x14ac:dyDescent="0.2">
      <c r="A38" s="28"/>
      <c r="B38" s="28"/>
      <c r="C38" s="27"/>
      <c r="D38" s="27"/>
      <c r="E38" s="27"/>
      <c r="F38" s="27"/>
      <c r="G38" s="27"/>
      <c r="H38" s="28"/>
      <c r="I38" s="27"/>
      <c r="J38" s="27"/>
      <c r="K38" s="27"/>
      <c r="L38" s="28"/>
      <c r="M38" s="28"/>
      <c r="N38" s="28"/>
      <c r="O38" s="28"/>
      <c r="P38" s="28"/>
      <c r="Q38" s="28"/>
      <c r="R38" s="28"/>
      <c r="S38" s="20"/>
      <c r="T38" s="20"/>
      <c r="U38" s="20"/>
    </row>
    <row r="39" spans="1:21" ht="15" x14ac:dyDescent="0.2">
      <c r="A39" s="28"/>
      <c r="B39" s="28"/>
      <c r="C39" s="27"/>
      <c r="D39" s="27"/>
      <c r="E39" s="27"/>
      <c r="F39" s="27"/>
      <c r="G39" s="27"/>
      <c r="H39" s="28"/>
      <c r="I39" s="27"/>
      <c r="J39" s="27"/>
      <c r="K39" s="27"/>
      <c r="L39" s="28"/>
      <c r="M39" s="28"/>
      <c r="N39" s="28"/>
      <c r="O39" s="28"/>
      <c r="P39" s="28"/>
      <c r="Q39" s="28"/>
      <c r="R39" s="28"/>
      <c r="S39" s="20"/>
      <c r="T39" s="20"/>
      <c r="U39" s="20"/>
    </row>
    <row r="40" spans="1:21" ht="15" x14ac:dyDescent="0.2">
      <c r="A40" s="28"/>
      <c r="B40" s="28"/>
      <c r="C40" s="27"/>
      <c r="D40" s="27"/>
      <c r="E40" s="27"/>
      <c r="F40" s="27"/>
      <c r="G40" s="27"/>
      <c r="H40" s="28"/>
      <c r="I40" s="27"/>
      <c r="J40" s="27"/>
      <c r="K40" s="27"/>
      <c r="L40" s="28"/>
      <c r="M40" s="28"/>
      <c r="N40" s="28"/>
      <c r="O40" s="28"/>
      <c r="P40" s="28"/>
      <c r="Q40" s="28"/>
      <c r="R40" s="28"/>
      <c r="S40" s="20"/>
      <c r="T40" s="20"/>
      <c r="U40" s="20"/>
    </row>
    <row r="41" spans="1:21" ht="15" x14ac:dyDescent="0.2">
      <c r="A41" s="28"/>
      <c r="B41" s="28"/>
      <c r="C41" s="27"/>
      <c r="D41" s="27"/>
      <c r="E41" s="27"/>
      <c r="F41" s="27"/>
      <c r="G41" s="27"/>
      <c r="H41" s="28"/>
      <c r="I41" s="27"/>
      <c r="J41" s="27"/>
      <c r="K41" s="27"/>
      <c r="L41" s="28"/>
      <c r="M41" s="28"/>
      <c r="N41" s="28"/>
      <c r="O41" s="28"/>
      <c r="P41" s="28"/>
      <c r="Q41" s="28"/>
      <c r="R41" s="28"/>
      <c r="S41" s="20"/>
      <c r="T41" s="20"/>
      <c r="U41" s="20"/>
    </row>
    <row r="42" spans="1:21" ht="15" x14ac:dyDescent="0.2">
      <c r="A42" s="28"/>
      <c r="B42" s="28"/>
      <c r="C42" s="27"/>
      <c r="D42" s="27"/>
      <c r="E42" s="27"/>
      <c r="F42" s="27"/>
      <c r="G42" s="27"/>
      <c r="H42" s="28"/>
      <c r="I42" s="27"/>
      <c r="J42" s="27"/>
      <c r="K42" s="27"/>
      <c r="L42" s="28"/>
      <c r="M42" s="28"/>
      <c r="N42" s="28"/>
      <c r="O42" s="28"/>
      <c r="P42" s="28"/>
      <c r="Q42" s="28"/>
      <c r="R42" s="28"/>
      <c r="S42" s="20"/>
      <c r="T42" s="20"/>
      <c r="U42" s="20"/>
    </row>
    <row r="43" spans="1:21" ht="15" x14ac:dyDescent="0.2">
      <c r="A43" s="28"/>
      <c r="B43" s="28"/>
      <c r="C43" s="27"/>
      <c r="D43" s="27"/>
      <c r="E43" s="27"/>
      <c r="F43" s="27"/>
      <c r="G43" s="27"/>
      <c r="H43" s="28"/>
      <c r="I43" s="27"/>
      <c r="J43" s="27"/>
      <c r="K43" s="27"/>
      <c r="L43" s="28"/>
      <c r="M43" s="28"/>
      <c r="N43" s="28"/>
      <c r="O43" s="28"/>
      <c r="P43" s="28"/>
      <c r="Q43" s="28"/>
      <c r="R43" s="28"/>
      <c r="S43" s="20"/>
      <c r="T43" s="20"/>
      <c r="U43" s="20"/>
    </row>
    <row r="44" spans="1:21" ht="15" x14ac:dyDescent="0.2">
      <c r="A44" s="28"/>
      <c r="B44" s="28"/>
      <c r="C44" s="27"/>
      <c r="D44" s="27"/>
      <c r="E44" s="27"/>
      <c r="F44" s="27"/>
      <c r="G44" s="27"/>
      <c r="H44" s="28"/>
      <c r="I44" s="27"/>
      <c r="J44" s="27"/>
      <c r="K44" s="27"/>
      <c r="L44" s="28"/>
      <c r="M44" s="28"/>
      <c r="N44" s="28"/>
      <c r="O44" s="28"/>
      <c r="P44" s="28"/>
      <c r="Q44" s="28"/>
      <c r="R44" s="28"/>
      <c r="S44" s="20"/>
      <c r="T44" s="20"/>
      <c r="U44" s="20"/>
    </row>
    <row r="45" spans="1:21" x14ac:dyDescent="0.15">
      <c r="A45" s="24"/>
      <c r="B45" s="20"/>
      <c r="H45" s="20"/>
      <c r="L45" s="20"/>
      <c r="M45" s="20"/>
      <c r="N45" s="20"/>
      <c r="O45" s="20"/>
      <c r="P45" s="20"/>
      <c r="Q45" s="20"/>
      <c r="R45" s="20"/>
      <c r="S45" s="20"/>
      <c r="T45" s="20"/>
      <c r="U45" s="20"/>
    </row>
    <row r="46" spans="1:21" x14ac:dyDescent="0.15">
      <c r="A46" s="24"/>
      <c r="B46" s="20"/>
      <c r="H46" s="20"/>
      <c r="L46" s="20"/>
      <c r="M46" s="20"/>
      <c r="N46" s="20"/>
      <c r="O46" s="20"/>
      <c r="P46" s="20"/>
      <c r="Q46" s="20"/>
      <c r="R46" s="20"/>
      <c r="S46" s="20"/>
      <c r="T46" s="20"/>
      <c r="U46" s="20"/>
    </row>
    <row r="47" spans="1:21" x14ac:dyDescent="0.15">
      <c r="A47" s="24"/>
      <c r="B47" s="20"/>
      <c r="H47" s="20"/>
      <c r="L47" s="20"/>
      <c r="M47" s="20"/>
      <c r="N47" s="20"/>
      <c r="O47" s="20"/>
      <c r="P47" s="20"/>
      <c r="Q47" s="20"/>
      <c r="R47" s="20"/>
      <c r="S47" s="20"/>
      <c r="T47" s="20"/>
      <c r="U47" s="20"/>
    </row>
    <row r="48" spans="1:21" x14ac:dyDescent="0.15">
      <c r="A48" s="24"/>
      <c r="B48" s="20"/>
      <c r="H48" s="20"/>
      <c r="L48" s="20"/>
      <c r="M48" s="20"/>
      <c r="N48" s="20"/>
      <c r="O48" s="20"/>
      <c r="P48" s="20"/>
      <c r="Q48" s="20"/>
      <c r="R48" s="20"/>
      <c r="S48" s="20"/>
      <c r="T48" s="20"/>
      <c r="U48" s="20"/>
    </row>
    <row r="49" spans="1:21" x14ac:dyDescent="0.15">
      <c r="A49" s="24"/>
      <c r="B49" s="20"/>
      <c r="H49" s="20"/>
      <c r="L49" s="20"/>
      <c r="M49" s="20"/>
      <c r="N49" s="20"/>
      <c r="O49" s="20"/>
      <c r="P49" s="20"/>
      <c r="Q49" s="20"/>
      <c r="R49" s="20"/>
      <c r="S49" s="20"/>
      <c r="T49" s="20"/>
      <c r="U49" s="20"/>
    </row>
    <row r="50" spans="1:21" x14ac:dyDescent="0.15">
      <c r="A50" s="24"/>
      <c r="B50" s="20"/>
      <c r="H50" s="20"/>
      <c r="L50" s="20"/>
      <c r="M50" s="20"/>
      <c r="N50" s="20"/>
      <c r="O50" s="20"/>
      <c r="P50" s="20"/>
      <c r="Q50" s="20"/>
      <c r="R50" s="20"/>
      <c r="S50" s="20"/>
      <c r="T50" s="20"/>
      <c r="U50" s="20"/>
    </row>
    <row r="51" spans="1:21" x14ac:dyDescent="0.15">
      <c r="A51" s="24"/>
      <c r="B51" s="20"/>
      <c r="H51" s="20"/>
      <c r="L51" s="20"/>
      <c r="M51" s="20"/>
      <c r="N51" s="20"/>
      <c r="O51" s="20"/>
      <c r="P51" s="20"/>
      <c r="Q51" s="20"/>
      <c r="R51" s="20"/>
      <c r="S51" s="20"/>
      <c r="T51" s="20"/>
      <c r="U51" s="20"/>
    </row>
    <row r="52" spans="1:21" x14ac:dyDescent="0.15">
      <c r="A52" s="24"/>
      <c r="B52" s="20"/>
      <c r="H52" s="20"/>
      <c r="L52" s="20"/>
      <c r="M52" s="20"/>
      <c r="N52" s="20"/>
      <c r="O52" s="20"/>
      <c r="P52" s="20"/>
      <c r="Q52" s="20"/>
      <c r="R52" s="20"/>
      <c r="S52" s="20"/>
      <c r="T52" s="20"/>
      <c r="U52" s="20"/>
    </row>
    <row r="53" spans="1:21" x14ac:dyDescent="0.15">
      <c r="A53" s="24"/>
      <c r="B53" s="20"/>
      <c r="H53" s="20"/>
      <c r="L53" s="20"/>
      <c r="M53" s="20"/>
      <c r="N53" s="20"/>
      <c r="O53" s="20"/>
      <c r="P53" s="20"/>
      <c r="Q53" s="20"/>
      <c r="R53" s="20"/>
      <c r="S53" s="20"/>
      <c r="T53" s="20"/>
      <c r="U53" s="20"/>
    </row>
    <row r="54" spans="1:21" x14ac:dyDescent="0.15">
      <c r="A54" s="24"/>
      <c r="B54" s="20"/>
      <c r="H54" s="20"/>
      <c r="L54" s="20"/>
      <c r="M54" s="20"/>
      <c r="N54" s="20"/>
      <c r="O54" s="20"/>
      <c r="P54" s="20"/>
      <c r="Q54" s="20"/>
      <c r="R54" s="20"/>
      <c r="S54" s="20"/>
      <c r="T54" s="20"/>
      <c r="U54" s="20"/>
    </row>
    <row r="55" spans="1:21" x14ac:dyDescent="0.15">
      <c r="A55" s="24"/>
      <c r="B55" s="20"/>
      <c r="H55" s="20"/>
      <c r="L55" s="20"/>
      <c r="M55" s="20"/>
      <c r="N55" s="20"/>
      <c r="O55" s="20"/>
      <c r="P55" s="20"/>
      <c r="Q55" s="20"/>
      <c r="R55" s="20"/>
      <c r="S55" s="20"/>
      <c r="T55" s="20"/>
      <c r="U55" s="20"/>
    </row>
    <row r="56" spans="1:21" x14ac:dyDescent="0.15">
      <c r="A56" s="24"/>
      <c r="B56" s="20"/>
      <c r="H56" s="20"/>
      <c r="L56" s="20"/>
      <c r="M56" s="20"/>
      <c r="N56" s="20"/>
      <c r="O56" s="20"/>
      <c r="P56" s="20"/>
      <c r="Q56" s="20"/>
      <c r="R56" s="20"/>
      <c r="S56" s="20"/>
      <c r="T56" s="20"/>
      <c r="U56" s="20"/>
    </row>
    <row r="57" spans="1:21" x14ac:dyDescent="0.15">
      <c r="A57" s="24"/>
      <c r="B57" s="20"/>
      <c r="H57" s="20"/>
      <c r="L57" s="20"/>
      <c r="M57" s="20"/>
      <c r="N57" s="20"/>
      <c r="O57" s="20"/>
      <c r="P57" s="20"/>
      <c r="Q57" s="20"/>
      <c r="R57" s="20"/>
      <c r="S57" s="20"/>
      <c r="T57" s="20"/>
      <c r="U57" s="20"/>
    </row>
    <row r="58" spans="1:21" x14ac:dyDescent="0.15">
      <c r="A58" s="24"/>
      <c r="B58" s="20"/>
      <c r="H58" s="20"/>
      <c r="L58" s="20"/>
      <c r="M58" s="20"/>
      <c r="N58" s="20"/>
      <c r="O58" s="20"/>
      <c r="P58" s="20"/>
      <c r="Q58" s="20"/>
      <c r="R58" s="20"/>
      <c r="S58" s="20"/>
      <c r="T58" s="20"/>
      <c r="U58" s="20"/>
    </row>
  </sheetData>
  <pageMargins left="0.7" right="0.7" top="0.75" bottom="0.75" header="0.3" footer="0.3"/>
  <pageSetup paperSize="9" orientation="portrait" horizontalDpi="4294967293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96"/>
  <sheetViews>
    <sheetView workbookViewId="0">
      <selection activeCell="H36" sqref="H36"/>
    </sheetView>
  </sheetViews>
  <sheetFormatPr baseColWidth="10" defaultColWidth="9.1640625" defaultRowHeight="13" x14ac:dyDescent="0.15"/>
  <cols>
    <col min="1" max="1" width="13.5" style="6" customWidth="1"/>
    <col min="2" max="2" width="9.1640625" style="8"/>
    <col min="3" max="3" width="21.5" style="5" customWidth="1"/>
    <col min="4" max="4" width="14.5" style="5" customWidth="1"/>
    <col min="5" max="6" width="9.1640625" style="5"/>
    <col min="7" max="7" width="9.1640625" style="9"/>
    <col min="8" max="8" width="13.5" style="10" customWidth="1"/>
    <col min="9" max="10" width="9.1640625" style="11"/>
    <col min="11" max="11" width="9.1640625" style="15"/>
    <col min="12" max="16384" width="9.1640625" style="5"/>
  </cols>
  <sheetData>
    <row r="1" spans="1:25" ht="15" thickBot="1" x14ac:dyDescent="0.2">
      <c r="A1" s="6" t="s">
        <v>42</v>
      </c>
      <c r="B1" s="8" t="s">
        <v>1</v>
      </c>
      <c r="C1" s="5" t="s">
        <v>43</v>
      </c>
      <c r="D1" s="5" t="s">
        <v>44</v>
      </c>
      <c r="E1" s="5" t="s">
        <v>9</v>
      </c>
      <c r="F1" s="5" t="s">
        <v>8</v>
      </c>
      <c r="G1" s="9" t="s">
        <v>15</v>
      </c>
      <c r="H1" s="10" t="s">
        <v>45</v>
      </c>
      <c r="I1" s="11" t="s">
        <v>46</v>
      </c>
      <c r="J1" s="11" t="s">
        <v>47</v>
      </c>
      <c r="K1" s="12" t="s">
        <v>48</v>
      </c>
      <c r="L1" s="13" t="s">
        <v>49</v>
      </c>
      <c r="X1" s="5" t="s">
        <v>50</v>
      </c>
      <c r="Y1" s="4">
        <v>0</v>
      </c>
    </row>
    <row r="2" spans="1:25" x14ac:dyDescent="0.15">
      <c r="A2" s="6">
        <f>IF(ISNUMBER('Race 3'!A13),'Race 3'!A13,"")</f>
        <v>2</v>
      </c>
      <c r="B2" s="8">
        <f>IF(ISNUMBER('Race 3'!A13),'Race 3'!B13,"")</f>
        <v>1</v>
      </c>
      <c r="C2" s="5" t="str">
        <f>IF(ISNUMBER('Race 3'!A13),'Race 3'!C13&amp;" "&amp;'Race 3'!D13,"")</f>
        <v>DAVIES MICHAEL</v>
      </c>
      <c r="D2" s="5" t="str">
        <f>IF(ISNUMBER('Race 3'!A13),'Race 3'!G13,"")</f>
        <v>Senior_M</v>
      </c>
      <c r="E2" s="5" t="str">
        <f>IF(ISNUMBER('Race 3'!A13),'Race 3'!I13,"")</f>
        <v>Men</v>
      </c>
      <c r="F2" s="5">
        <f>IF(ISNUMBER('Race 3'!A13),'Race 3'!H13,"")</f>
        <v>62</v>
      </c>
      <c r="G2" s="9">
        <f>IF(ISNUMBER('Race 3'!A13),'Race 3'!O13/60,"")</f>
        <v>1.6608796296296295E-2</v>
      </c>
      <c r="H2" s="14">
        <f>IF(A2="","",IF(E2="Men",VLOOKUP(F2,'Time trial standards'!A$4:B$83,2,FALSE),VLOOKUP(F2,'Time trial standards'!A$4:E$83,3,FALSE)))</f>
        <v>2.188307773919753E-2</v>
      </c>
      <c r="I2" s="11" t="str">
        <f>IF(G2="","",IF(G2-H2&gt;0,G2-H2,""))</f>
        <v/>
      </c>
      <c r="J2" s="11">
        <f>IF(G2="","",IF(G2-H2&gt;0,"",H2-G2))</f>
        <v>5.2742814429012352E-3</v>
      </c>
      <c r="K2" s="15">
        <f>IF(OR(G2="",G2=Y$1),"",IF(I2="",-J2/G2*100,I2/G2*100))</f>
        <v>-31.755952380952383</v>
      </c>
      <c r="L2" s="5">
        <f>IF(K2="","",RANK(K2,K$2:K$94,1))</f>
        <v>1</v>
      </c>
    </row>
    <row r="3" spans="1:25" x14ac:dyDescent="0.15">
      <c r="A3" s="6">
        <f>IF(ISNUMBER('Race 3'!A2),'Race 3'!A2,"")</f>
        <v>1</v>
      </c>
      <c r="B3" s="8">
        <f>IF(ISNUMBER('Race 3'!A2),'Race 3'!B2,"")</f>
        <v>8</v>
      </c>
      <c r="C3" s="5" t="str">
        <f>IF(ISNUMBER('Race 3'!A2),'Race 3'!C2&amp;" "&amp;'Race 3'!D2,"")</f>
        <v>SEEMAN JILL</v>
      </c>
      <c r="D3" s="5" t="str">
        <f>IF(ISNUMBER('Race 3'!A2),'Race 3'!G2,"")</f>
        <v>Senior_W</v>
      </c>
      <c r="E3" s="5" t="str">
        <f>IF(ISNUMBER('Race 3'!A2),'Race 3'!I2,"")</f>
        <v>Women</v>
      </c>
      <c r="F3" s="5">
        <f>IF(ISNUMBER('Race 3'!A2),'Race 3'!H2,"")</f>
        <v>53</v>
      </c>
      <c r="G3" s="9">
        <f>IF(ISNUMBER('Race 3'!A2),'Race 3'!O2/60,"")</f>
        <v>1.7210648148148149E-2</v>
      </c>
      <c r="H3" s="14">
        <f>IF(A3="","",IF(E3="Men",VLOOKUP(F3,'Time trial standards'!A$4:B$83,2,FALSE),VLOOKUP(F3,'Time trial standards'!A$4:E$83,3,FALSE)))</f>
        <v>2.2282913773148151E-2</v>
      </c>
      <c r="I3" s="11" t="str">
        <f>IF(G3="","",IF(G3-H3&gt;0,G3-H3,""))</f>
        <v/>
      </c>
      <c r="J3" s="11">
        <f>IF(G3="","",IF(G3-H3&gt;0,"",H3-G3))</f>
        <v>5.0722656250000026E-3</v>
      </c>
      <c r="K3" s="15">
        <f>IF(OR(G3="",G3=Y$1),"",IF(I3="",-J3/G3*100,I3/G3*100))</f>
        <v>-29.47167114996639</v>
      </c>
      <c r="L3" s="5">
        <f>IF(K3="","",RANK(K3,K$2:K$94,1))</f>
        <v>2</v>
      </c>
    </row>
    <row r="4" spans="1:25" x14ac:dyDescent="0.15">
      <c r="A4" s="6">
        <f>IF(ISNUMBER('Race 3'!A19),'Race 3'!A19,"")</f>
        <v>8</v>
      </c>
      <c r="B4" s="8">
        <f>IF(ISNUMBER('Race 3'!A19),'Race 3'!B19,"")</f>
        <v>14</v>
      </c>
      <c r="C4" s="5" t="str">
        <f>IF(ISNUMBER('Race 3'!A19),'Race 3'!C19&amp;" "&amp;'Race 3'!D19,"")</f>
        <v>BARNES DEREK</v>
      </c>
      <c r="D4" s="5" t="str">
        <f>IF(ISNUMBER('Race 3'!A19),'Race 3'!G19,"")</f>
        <v>Senior_M</v>
      </c>
      <c r="E4" s="5" t="str">
        <f>IF(ISNUMBER('Race 3'!A19),'Race 3'!I19,"")</f>
        <v>Men</v>
      </c>
      <c r="F4" s="5">
        <f>IF(ISNUMBER('Race 3'!A19),'Race 3'!H19,"")</f>
        <v>63</v>
      </c>
      <c r="G4" s="9">
        <f>IF(ISNUMBER('Race 3'!A19),'Race 3'!O19/60,"")</f>
        <v>1.800925925925926E-2</v>
      </c>
      <c r="H4" s="14">
        <f>IF(A4="","",IF(E4="Men",VLOOKUP(F4,'Time trial standards'!A$4:B$83,2,FALSE),VLOOKUP(F4,'Time trial standards'!A$4:E$83,3,FALSE)))</f>
        <v>2.2020423418209877E-2</v>
      </c>
      <c r="I4" s="11" t="str">
        <f>IF(G4="","",IF(G4-H4&gt;0,G4-H4,""))</f>
        <v/>
      </c>
      <c r="J4" s="11">
        <f>IF(G4="","",IF(G4-H4&gt;0,"",H4-G4))</f>
        <v>4.0111641589506176E-3</v>
      </c>
      <c r="K4" s="15">
        <f>IF(OR(G4="",G4=Y$1),"",IF(I4="",-J4/G4*100,I4/G4*100))</f>
        <v>-22.272788131962297</v>
      </c>
      <c r="L4" s="5">
        <f>IF(K4="","",RANK(K4,K$2:K$94,1))</f>
        <v>3</v>
      </c>
    </row>
    <row r="5" spans="1:25" x14ac:dyDescent="0.15">
      <c r="A5" s="6">
        <f>IF(ISNUMBER('Race 3'!A14),'Race 3'!A14,"")</f>
        <v>3</v>
      </c>
      <c r="B5" s="8">
        <f>IF(ISNUMBER('Race 3'!A14),'Race 3'!B14,"")</f>
        <v>5</v>
      </c>
      <c r="C5" s="5" t="str">
        <f>IF(ISNUMBER('Race 3'!A14),'Race 3'!C14&amp;" "&amp;'Race 3'!D14,"")</f>
        <v>STEVENS Lee</v>
      </c>
      <c r="D5" s="5" t="str">
        <f>IF(ISNUMBER('Race 3'!A14),'Race 3'!G14,"")</f>
        <v>Senior_M</v>
      </c>
      <c r="E5" s="5" t="str">
        <f>IF(ISNUMBER('Race 3'!A14),'Race 3'!I14,"")</f>
        <v>Men</v>
      </c>
      <c r="F5" s="5">
        <f>IF(ISNUMBER('Race 3'!A14),'Race 3'!H14,"")</f>
        <v>45</v>
      </c>
      <c r="G5" s="9">
        <f>IF(ISNUMBER('Race 3'!A14),'Race 3'!O14/60,"")</f>
        <v>1.6863425925925928E-2</v>
      </c>
      <c r="H5" s="14">
        <f>IF(A5="","",IF(E5="Men",VLOOKUP(F5,'Time trial standards'!A$4:B$83,2,FALSE),VLOOKUP(F5,'Time trial standards'!A$4:E$83,3,FALSE)))</f>
        <v>1.9917365933641976E-2</v>
      </c>
      <c r="I5" s="11" t="str">
        <f>IF(G5="","",IF(G5-H5&gt;0,G5-H5,""))</f>
        <v/>
      </c>
      <c r="J5" s="11">
        <f>IF(G5="","",IF(G5-H5&gt;0,"",H5-G5))</f>
        <v>3.0539400077160481E-3</v>
      </c>
      <c r="K5" s="15">
        <f>IF(OR(G5="",G5=Y$1),"",IF(I5="",-J5/G5*100,I5/G5*100))</f>
        <v>-18.109843285289397</v>
      </c>
      <c r="L5" s="5">
        <f>IF(K5="","",RANK(K5,K$2:K$94,1))</f>
        <v>4</v>
      </c>
    </row>
    <row r="6" spans="1:25" x14ac:dyDescent="0.15">
      <c r="A6" s="6">
        <f>IF(ISNUMBER('Race 3'!A3),'Race 3'!A3,"")</f>
        <v>2</v>
      </c>
      <c r="B6" s="8">
        <f>IF(ISNUMBER('Race 3'!A3),'Race 3'!B3,"")</f>
        <v>17</v>
      </c>
      <c r="C6" s="5" t="str">
        <f>IF(ISNUMBER('Race 3'!A3),'Race 3'!C3&amp;" "&amp;'Race 3'!D3,"")</f>
        <v>BATCHELOR JODIE</v>
      </c>
      <c r="D6" s="5" t="str">
        <f>IF(ISNUMBER('Race 3'!A3),'Race 3'!G3,"")</f>
        <v>Senior_W</v>
      </c>
      <c r="E6" s="5" t="str">
        <f>IF(ISNUMBER('Race 3'!A3),'Race 3'!I3,"")</f>
        <v>Women</v>
      </c>
      <c r="F6" s="5">
        <f>IF(ISNUMBER('Race 3'!A3),'Race 3'!H3,"")</f>
        <v>53</v>
      </c>
      <c r="G6" s="9">
        <f>IF(ISNUMBER('Race 3'!A3),'Race 3'!O3/60,"")</f>
        <v>1.9305555555555558E-2</v>
      </c>
      <c r="H6" s="14">
        <f>IF(A6="","",IF(E6="Men",VLOOKUP(F6,'Time trial standards'!A$4:B$83,2,FALSE),VLOOKUP(F6,'Time trial standards'!A$4:E$83,3,FALSE)))</f>
        <v>2.2282913773148151E-2</v>
      </c>
      <c r="I6" s="11" t="str">
        <f>IF(G6="","",IF(G6-H6&gt;0,G6-H6,""))</f>
        <v/>
      </c>
      <c r="J6" s="11">
        <f>IF(G6="","",IF(G6-H6&gt;0,"",H6-G6))</f>
        <v>2.9773582175925926E-3</v>
      </c>
      <c r="K6" s="15">
        <f>IF(OR(G6="",G6=Y$1),"",IF(I6="",-J6/G6*100,I6/G6*100))</f>
        <v>-15.422287170263788</v>
      </c>
      <c r="L6" s="5">
        <f>IF(K6="","",RANK(K6,K$2:K$94,1))</f>
        <v>5</v>
      </c>
    </row>
    <row r="7" spans="1:25" x14ac:dyDescent="0.15">
      <c r="A7" s="6">
        <f>IF(ISNUMBER('Race 3'!A18),'Race 3'!A18,"")</f>
        <v>7</v>
      </c>
      <c r="B7" s="8">
        <f>IF(ISNUMBER('Race 3'!A18),'Race 3'!B18,"")</f>
        <v>6</v>
      </c>
      <c r="C7" s="5" t="str">
        <f>IF(ISNUMBER('Race 3'!A18),'Race 3'!C18&amp;" "&amp;'Race 3'!D18,"")</f>
        <v>WEBB DARREN</v>
      </c>
      <c r="D7" s="5" t="str">
        <f>IF(ISNUMBER('Race 3'!A18),'Race 3'!G18,"")</f>
        <v>Senior_M</v>
      </c>
      <c r="E7" s="5" t="str">
        <f>IF(ISNUMBER('Race 3'!A18),'Race 3'!I18,"")</f>
        <v>Men</v>
      </c>
      <c r="F7" s="5">
        <f>IF(ISNUMBER('Race 3'!A18),'Race 3'!H18,"")</f>
        <v>50</v>
      </c>
      <c r="G7" s="9">
        <f>IF(ISNUMBER('Race 3'!A18),'Race 3'!O18/60,"")</f>
        <v>1.7824074074074072E-2</v>
      </c>
      <c r="H7" s="14">
        <f>IF(A7="","",IF(E7="Men",VLOOKUP(F7,'Time trial standards'!A$4:B$83,2,FALSE),VLOOKUP(F7,'Time trial standards'!A$4:E$83,3,FALSE)))</f>
        <v>2.0450014467592592E-2</v>
      </c>
      <c r="I7" s="11" t="str">
        <f>IF(G7="","",IF(G7-H7&gt;0,G7-H7,""))</f>
        <v/>
      </c>
      <c r="J7" s="11">
        <f>IF(G7="","",IF(G7-H7&gt;0,"",H7-G7))</f>
        <v>2.6259403935185201E-3</v>
      </c>
      <c r="K7" s="15">
        <f>IF(OR(G7="",G7=Y$1),"",IF(I7="",-J7/G7*100,I7/G7*100))</f>
        <v>-14.732548701298711</v>
      </c>
      <c r="L7" s="5">
        <f>IF(K7="","",RANK(K7,K$2:K$94,1))</f>
        <v>6</v>
      </c>
    </row>
    <row r="8" spans="1:25" x14ac:dyDescent="0.15">
      <c r="A8" s="6">
        <f>IF(ISNUMBER('Race 3'!A16),'Race 3'!A16,"")</f>
        <v>5</v>
      </c>
      <c r="B8" s="8">
        <f>IF(ISNUMBER('Race 3'!A16),'Race 3'!B16,"")</f>
        <v>11</v>
      </c>
      <c r="C8" s="5" t="str">
        <f>IF(ISNUMBER('Race 3'!A16),'Race 3'!C16&amp;" "&amp;'Race 3'!D16,"")</f>
        <v>ROLTON Todd</v>
      </c>
      <c r="D8" s="5" t="str">
        <f>IF(ISNUMBER('Race 3'!A16),'Race 3'!G16,"")</f>
        <v>Senior_M</v>
      </c>
      <c r="E8" s="5" t="str">
        <f>IF(ISNUMBER('Race 3'!A16),'Race 3'!I16,"")</f>
        <v>Men</v>
      </c>
      <c r="F8" s="5">
        <f>IF(ISNUMBER('Race 3'!A16),'Race 3'!H16,"")</f>
        <v>46</v>
      </c>
      <c r="G8" s="9">
        <f>IF(ISNUMBER('Race 3'!A16),'Race 3'!O16/60,"")</f>
        <v>1.7511574074074072E-2</v>
      </c>
      <c r="H8" s="14">
        <f>IF(A8="","",IF(E8="Men",VLOOKUP(F8,'Time trial standards'!A$4:B$83,2,FALSE),VLOOKUP(F8,'Time trial standards'!A$4:E$83,3,FALSE)))</f>
        <v>2.0018422067901234E-2</v>
      </c>
      <c r="I8" s="11" t="str">
        <f>IF(G8="","",IF(G8-H8&gt;0,G8-H8,""))</f>
        <v/>
      </c>
      <c r="J8" s="11">
        <f>IF(G8="","",IF(G8-H8&gt;0,"",H8-G8))</f>
        <v>2.5068479938271625E-3</v>
      </c>
      <c r="K8" s="15">
        <f>IF(OR(G8="",G8=Y$1),"",IF(I8="",-J8/G8*100,I8/G8*100))</f>
        <v>-14.315377836527881</v>
      </c>
      <c r="L8" s="5">
        <f>IF(K8="","",RANK(K8,K$2:K$94,1))</f>
        <v>7</v>
      </c>
    </row>
    <row r="9" spans="1:25" x14ac:dyDescent="0.15">
      <c r="A9" s="6">
        <f>IF(ISNUMBER('Race 3'!A12),'Race 3'!A12,"")</f>
        <v>1</v>
      </c>
      <c r="B9" s="8">
        <f>IF(ISNUMBER('Race 3'!A12),'Race 3'!B12,"")</f>
        <v>3</v>
      </c>
      <c r="C9" s="5" t="str">
        <f>IF(ISNUMBER('Race 3'!A12),'Race 3'!C12&amp;" "&amp;'Race 3'!D12,"")</f>
        <v>COOPER TYSON</v>
      </c>
      <c r="D9" s="5" t="str">
        <f>IF(ISNUMBER('Race 3'!A12),'Race 3'!G12,"")</f>
        <v>Senior_M</v>
      </c>
      <c r="E9" s="5" t="str">
        <f>IF(ISNUMBER('Race 3'!A12),'Race 3'!I12,"")</f>
        <v>Men</v>
      </c>
      <c r="F9" s="5">
        <f>IF(ISNUMBER('Race 3'!A12),'Race 3'!H12,"")</f>
        <v>33</v>
      </c>
      <c r="G9" s="9">
        <f>IF(ISNUMBER('Race 3'!A12),'Race 3'!O12/60,"")</f>
        <v>1.636574074074074E-2</v>
      </c>
      <c r="H9" s="14">
        <f>IF(A9="","",IF(E9="Men",VLOOKUP(F9,'Time trial standards'!A$4:B$83,2,FALSE),VLOOKUP(F9,'Time trial standards'!A$4:E$83,3,FALSE)))</f>
        <v>1.8655652247299377E-2</v>
      </c>
      <c r="I9" s="11" t="str">
        <f>IF(G9="","",IF(G9-H9&gt;0,G9-H9,""))</f>
        <v/>
      </c>
      <c r="J9" s="11">
        <f>IF(G9="","",IF(G9-H9&gt;0,"",H9-G9))</f>
        <v>2.2899115065586374E-3</v>
      </c>
      <c r="K9" s="15">
        <f>IF(OR(G9="",G9=Y$1),"",IF(I9="",-J9/G9*100,I9/G9*100))</f>
        <v>-13.992104255068337</v>
      </c>
      <c r="L9" s="5">
        <f>IF(K9="","",RANK(K9,K$2:K$94,1))</f>
        <v>8</v>
      </c>
    </row>
    <row r="10" spans="1:25" x14ac:dyDescent="0.15">
      <c r="A10" s="6">
        <f>IF(ISNUMBER('Race 3'!A20),'Race 3'!A20,"")</f>
        <v>9</v>
      </c>
      <c r="B10" s="8">
        <f>IF(ISNUMBER('Race 3'!A20),'Race 3'!B20,"")</f>
        <v>9</v>
      </c>
      <c r="C10" s="5" t="str">
        <f>IF(ISNUMBER('Race 3'!A20),'Race 3'!C20&amp;" "&amp;'Race 3'!D20,"")</f>
        <v>MILLER DAVID</v>
      </c>
      <c r="D10" s="5" t="str">
        <f>IF(ISNUMBER('Race 3'!A20),'Race 3'!G20,"")</f>
        <v>Senior_M</v>
      </c>
      <c r="E10" s="5" t="str">
        <f>IF(ISNUMBER('Race 3'!A20),'Race 3'!I20,"")</f>
        <v>Men</v>
      </c>
      <c r="F10" s="5">
        <f>IF(ISNUMBER('Race 3'!A20),'Race 3'!H20,"")</f>
        <v>49</v>
      </c>
      <c r="G10" s="9">
        <f>IF(ISNUMBER('Race 3'!A20),'Race 3'!O20/60,"")</f>
        <v>1.81712962962963E-2</v>
      </c>
      <c r="H10" s="14">
        <f>IF(A10="","",IF(E10="Men",VLOOKUP(F10,'Time trial standards'!A$4:B$83,2,FALSE),VLOOKUP(F10,'Time trial standards'!A$4:E$83,3,FALSE)))</f>
        <v>2.0343171296296297E-2</v>
      </c>
      <c r="I10" s="11" t="str">
        <f>IF(G10="","",IF(G10-H10&gt;0,G10-H10,""))</f>
        <v/>
      </c>
      <c r="J10" s="11">
        <f>IF(G10="","",IF(G10-H10&gt;0,"",H10-G10))</f>
        <v>2.1718749999999967E-3</v>
      </c>
      <c r="K10" s="15">
        <f>IF(OR(G10="",G10=Y$1),"",IF(I10="",-J10/G10*100,I10/G10*100))</f>
        <v>-11.952229299363037</v>
      </c>
      <c r="L10" s="5">
        <f>IF(K10="","",RANK(K10,K$2:K$94,1))</f>
        <v>9</v>
      </c>
    </row>
    <row r="11" spans="1:25" x14ac:dyDescent="0.15">
      <c r="A11" s="6">
        <f>IF(ISNUMBER('Race 3'!A17),'Race 3'!A17,"")</f>
        <v>6</v>
      </c>
      <c r="B11" s="8">
        <f>IF(ISNUMBER('Race 3'!A17),'Race 3'!B17,"")</f>
        <v>7</v>
      </c>
      <c r="C11" s="5" t="str">
        <f>IF(ISNUMBER('Race 3'!A17),'Race 3'!C17&amp;" "&amp;'Race 3'!D17,"")</f>
        <v>SEARLE DARREN</v>
      </c>
      <c r="D11" s="5" t="str">
        <f>IF(ISNUMBER('Race 3'!A17),'Race 3'!G17,"")</f>
        <v>Senior_M</v>
      </c>
      <c r="E11" s="5" t="str">
        <f>IF(ISNUMBER('Race 3'!A17),'Race 3'!I17,"")</f>
        <v>Men</v>
      </c>
      <c r="F11" s="5">
        <f>IF(ISNUMBER('Race 3'!A17),'Race 3'!H17,"")</f>
        <v>43</v>
      </c>
      <c r="G11" s="9">
        <f>IF(ISNUMBER('Race 3'!A17),'Race 3'!O17/60,"")</f>
        <v>1.7650462962962965E-2</v>
      </c>
      <c r="H11" s="14">
        <f>IF(A11="","",IF(E11="Men",VLOOKUP(F11,'Time trial standards'!A$4:B$83,2,FALSE),VLOOKUP(F11,'Time trial standards'!A$4:E$83,3,FALSE)))</f>
        <v>1.9704619984567899E-2</v>
      </c>
      <c r="I11" s="11" t="str">
        <f>IF(G11="","",IF(G11-H11&gt;0,G11-H11,""))</f>
        <v/>
      </c>
      <c r="J11" s="11">
        <f>IF(G11="","",IF(G11-H11&gt;0,"",H11-G11))</f>
        <v>2.054157021604934E-3</v>
      </c>
      <c r="K11" s="15">
        <f>IF(OR(G11="",G11=Y$1),"",IF(I11="",-J11/G11*100,I11/G11*100))</f>
        <v>-11.637978142076477</v>
      </c>
      <c r="L11" s="5">
        <f>IF(K11="","",RANK(K11,K$2:K$94,1))</f>
        <v>10</v>
      </c>
    </row>
    <row r="12" spans="1:25" x14ac:dyDescent="0.15">
      <c r="A12" s="6">
        <f>IF(ISNUMBER('Race 3'!A15),'Race 3'!A15,"")</f>
        <v>4</v>
      </c>
      <c r="B12" s="8">
        <f>IF(ISNUMBER('Race 3'!A15),'Race 3'!B15,"")</f>
        <v>16</v>
      </c>
      <c r="C12" s="5" t="str">
        <f>IF(ISNUMBER('Race 3'!A15),'Race 3'!C15&amp;" "&amp;'Race 3'!D15,"")</f>
        <v>MARKOVS ARTURS</v>
      </c>
      <c r="D12" s="5" t="str">
        <f>IF(ISNUMBER('Race 3'!A15),'Race 3'!G15,"")</f>
        <v>Senior_M</v>
      </c>
      <c r="E12" s="5" t="str">
        <f>IF(ISNUMBER('Race 3'!A15),'Race 3'!I15,"")</f>
        <v>Men</v>
      </c>
      <c r="F12" s="5">
        <f>IF(ISNUMBER('Race 3'!A15),'Race 3'!H15,"")</f>
        <v>35</v>
      </c>
      <c r="G12" s="9">
        <f>IF(ISNUMBER('Race 3'!A15),'Race 3'!O15/60,"")</f>
        <v>1.7037037037037038E-2</v>
      </c>
      <c r="H12" s="14">
        <f>IF(A12="","",IF(E12="Men",VLOOKUP(F12,'Time trial standards'!A$4:B$83,2,FALSE),VLOOKUP(F12,'Time trial standards'!A$4:E$83,3,FALSE)))</f>
        <v>1.8887104552469131E-2</v>
      </c>
      <c r="I12" s="11" t="str">
        <f>IF(G12="","",IF(G12-H12&gt;0,G12-H12,""))</f>
        <v/>
      </c>
      <c r="J12" s="11">
        <f>IF(G12="","",IF(G12-H12&gt;0,"",H12-G12))</f>
        <v>1.8500675154320932E-3</v>
      </c>
      <c r="K12" s="15">
        <f>IF(OR(G12="",G12=Y$1),"",IF(I12="",-J12/G12*100,I12/G12*100))</f>
        <v>-10.859091938405765</v>
      </c>
      <c r="L12" s="5">
        <f>IF(K12="","",RANK(K12,K$2:K$94,1))</f>
        <v>11</v>
      </c>
    </row>
    <row r="13" spans="1:25" x14ac:dyDescent="0.15">
      <c r="A13" s="6">
        <f>IF(ISNUMBER('Race 3'!A7),'Race 3'!A7,"")</f>
        <v>6</v>
      </c>
      <c r="B13" s="8">
        <f>IF(ISNUMBER('Race 3'!A7),'Race 3'!B7,"")</f>
        <v>23</v>
      </c>
      <c r="C13" s="5" t="str">
        <f>IF(ISNUMBER('Race 3'!A7),'Race 3'!C7&amp;" "&amp;'Race 3'!D7,"")</f>
        <v>BOYLAN MARGARET</v>
      </c>
      <c r="D13" s="5" t="str">
        <f>IF(ISNUMBER('Race 3'!A7),'Race 3'!G7,"")</f>
        <v>Senior_W</v>
      </c>
      <c r="E13" s="5" t="str">
        <f>IF(ISNUMBER('Race 3'!A7),'Race 3'!I7,"")</f>
        <v>Women</v>
      </c>
      <c r="F13" s="5">
        <f>IF(ISNUMBER('Race 3'!A7),'Race 3'!H7,"")</f>
        <v>65</v>
      </c>
      <c r="G13" s="9">
        <f>IF(ISNUMBER('Race 3'!A7),'Race 3'!O7/60,"")</f>
        <v>2.1666666666666667E-2</v>
      </c>
      <c r="H13" s="14">
        <f>IF(A13="","",IF(E13="Men",VLOOKUP(F13,'Time trial standards'!A$4:B$83,2,FALSE),VLOOKUP(F13,'Time trial standards'!A$4:E$83,3,FALSE)))</f>
        <v>2.392042824074074E-2</v>
      </c>
      <c r="I13" s="11" t="str">
        <f>IF(G13="","",IF(G13-H13&gt;0,G13-H13,""))</f>
        <v/>
      </c>
      <c r="J13" s="11">
        <f>IF(G13="","",IF(G13-H13&gt;0,"",H13-G13))</f>
        <v>2.253761574074073E-3</v>
      </c>
      <c r="K13" s="15">
        <f>IF(OR(G13="",G13=Y$1),"",IF(I13="",-J13/G13*100,I13/G13*100))</f>
        <v>-10.40197649572649</v>
      </c>
      <c r="L13" s="5">
        <f>IF(K13="","",RANK(K13,K$2:K$94,1))</f>
        <v>12</v>
      </c>
    </row>
    <row r="14" spans="1:25" x14ac:dyDescent="0.15">
      <c r="A14" s="6">
        <f>IF(ISNUMBER('Race 3'!A23),'Race 3'!A23,"")</f>
        <v>12</v>
      </c>
      <c r="B14" s="8">
        <f>IF(ISNUMBER('Race 3'!A23),'Race 3'!B23,"")</f>
        <v>12</v>
      </c>
      <c r="C14" s="5" t="str">
        <f>IF(ISNUMBER('Race 3'!A23),'Race 3'!C23&amp;" "&amp;'Race 3'!D23,"")</f>
        <v>FEAR GLENN</v>
      </c>
      <c r="D14" s="5" t="str">
        <f>IF(ISNUMBER('Race 3'!A23),'Race 3'!G23,"")</f>
        <v>Senior_M</v>
      </c>
      <c r="E14" s="5" t="str">
        <f>IF(ISNUMBER('Race 3'!A23),'Race 3'!I23,"")</f>
        <v>Men</v>
      </c>
      <c r="F14" s="5">
        <f>IF(ISNUMBER('Race 3'!A23),'Race 3'!H23,"")</f>
        <v>54</v>
      </c>
      <c r="G14" s="9">
        <f>IF(ISNUMBER('Race 3'!A23),'Race 3'!O23/60,"")</f>
        <v>1.9120370370370374E-2</v>
      </c>
      <c r="H14" s="14">
        <f>IF(A14="","",IF(E14="Men",VLOOKUP(F14,'Time trial standards'!A$4:B$83,2,FALSE),VLOOKUP(F14,'Time trial standards'!A$4:E$83,3,FALSE)))</f>
        <v>2.0894748263888891E-2</v>
      </c>
      <c r="I14" s="11" t="str">
        <f>IF(G14="","",IF(G14-H14&gt;0,G14-H14,""))</f>
        <v/>
      </c>
      <c r="J14" s="11">
        <f>IF(G14="","",IF(G14-H14&gt;0,"",H14-G14))</f>
        <v>1.7743778935185167E-3</v>
      </c>
      <c r="K14" s="15">
        <f>IF(OR(G14="",G14=Y$1),"",IF(I14="",-J14/G14*100,I14/G14*100))</f>
        <v>-9.2800393462469621</v>
      </c>
      <c r="L14" s="5">
        <f>IF(K14="","",RANK(K14,K$2:K$94,1))</f>
        <v>13</v>
      </c>
    </row>
    <row r="15" spans="1:25" x14ac:dyDescent="0.15">
      <c r="A15" s="6">
        <f>IF(ISNUMBER('Race 3'!A21),'Race 3'!A21,"")</f>
        <v>10</v>
      </c>
      <c r="B15" s="8">
        <f>IF(ISNUMBER('Race 3'!A21),'Race 3'!B21,"")</f>
        <v>10</v>
      </c>
      <c r="C15" s="5" t="str">
        <f>IF(ISNUMBER('Race 3'!A21),'Race 3'!C21&amp;" "&amp;'Race 3'!D21,"")</f>
        <v>COCHINOS CHRIS</v>
      </c>
      <c r="D15" s="5" t="str">
        <f>IF(ISNUMBER('Race 3'!A21),'Race 3'!G21,"")</f>
        <v>Senior_M</v>
      </c>
      <c r="E15" s="5" t="str">
        <f>IF(ISNUMBER('Race 3'!A21),'Race 3'!I21,"")</f>
        <v>Men</v>
      </c>
      <c r="F15" s="5">
        <f>IF(ISNUMBER('Race 3'!A21),'Race 3'!H21,"")</f>
        <v>42</v>
      </c>
      <c r="G15" s="9">
        <f>IF(ISNUMBER('Race 3'!A21),'Race 3'!O21/60,"")</f>
        <v>1.8402777777777778E-2</v>
      </c>
      <c r="H15" s="14">
        <f>IF(A15="","",IF(E15="Men",VLOOKUP(F15,'Time trial standards'!A$4:B$83,2,FALSE),VLOOKUP(F15,'Time trial standards'!A$4:E$83,3,FALSE)))</f>
        <v>1.9603563850308644E-2</v>
      </c>
      <c r="I15" s="11" t="str">
        <f>IF(G15="","",IF(G15-H15&gt;0,G15-H15,""))</f>
        <v/>
      </c>
      <c r="J15" s="11">
        <f>IF(G15="","",IF(G15-H15&gt;0,"",H15-G15))</f>
        <v>1.2007860725308656E-3</v>
      </c>
      <c r="K15" s="15">
        <f>IF(OR(G15="",G15=Y$1),"",IF(I15="",-J15/G15*100,I15/G15*100))</f>
        <v>-6.5250262054507413</v>
      </c>
      <c r="L15" s="5">
        <f>IF(K15="","",RANK(K15,K$2:K$94,1))</f>
        <v>14</v>
      </c>
    </row>
    <row r="16" spans="1:25" x14ac:dyDescent="0.15">
      <c r="A16" s="6">
        <f>IF(ISNUMBER('Race 3'!A8),'Race 3'!A8,"")</f>
        <v>7</v>
      </c>
      <c r="B16" s="8">
        <f>IF(ISNUMBER('Race 3'!A8),'Race 3'!B8,"")</f>
        <v>24</v>
      </c>
      <c r="C16" s="5" t="str">
        <f>IF(ISNUMBER('Race 3'!A8),'Race 3'!C8&amp;" "&amp;'Race 3'!D8,"")</f>
        <v>KENT ALISON</v>
      </c>
      <c r="D16" s="5" t="str">
        <f>IF(ISNUMBER('Race 3'!A8),'Race 3'!G8,"")</f>
        <v>Senior_W</v>
      </c>
      <c r="E16" s="5" t="str">
        <f>IF(ISNUMBER('Race 3'!A8),'Race 3'!I8,"")</f>
        <v>Women</v>
      </c>
      <c r="F16" s="5">
        <f>IF(ISNUMBER('Race 3'!A8),'Race 3'!H8,"")</f>
        <v>58</v>
      </c>
      <c r="G16" s="9">
        <f>IF(ISNUMBER('Race 3'!A8),'Race 3'!O8/60,"")</f>
        <v>2.1863425925925929E-2</v>
      </c>
      <c r="H16" s="14">
        <f>IF(A16="","",IF(E16="Men",VLOOKUP(F16,'Time trial standards'!A$4:B$83,2,FALSE),VLOOKUP(F16,'Time trial standards'!A$4:E$83,3,FALSE)))</f>
        <v>2.2919584297839506E-2</v>
      </c>
      <c r="I16" s="11" t="str">
        <f>IF(G16="","",IF(G16-H16&gt;0,G16-H16,""))</f>
        <v/>
      </c>
      <c r="J16" s="11">
        <f>IF(G16="","",IF(G16-H16&gt;0,"",H16-G16))</f>
        <v>1.0561583719135778E-3</v>
      </c>
      <c r="K16" s="15">
        <f>IF(OR(G16="",G16=Y$1),"",IF(I16="",-J16/G16*100,I16/G16*100))</f>
        <v>-4.830708487736004</v>
      </c>
      <c r="L16" s="5">
        <f>IF(K16="","",RANK(K16,K$2:K$94,1))</f>
        <v>15</v>
      </c>
    </row>
    <row r="17" spans="1:12" x14ac:dyDescent="0.15">
      <c r="A17" s="6">
        <f>IF(ISNUMBER('Race 3'!A4),'Race 3'!A4,"")</f>
        <v>3</v>
      </c>
      <c r="B17" s="8">
        <f>IF(ISNUMBER('Race 3'!A4),'Race 3'!B4,"")</f>
        <v>18</v>
      </c>
      <c r="C17" s="5" t="str">
        <f>IF(ISNUMBER('Race 3'!A4),'Race 3'!C4&amp;" "&amp;'Race 3'!D4,"")</f>
        <v>RICKARD LISA</v>
      </c>
      <c r="D17" s="5" t="str">
        <f>IF(ISNUMBER('Race 3'!A4),'Race 3'!G4,"")</f>
        <v>Senior_W</v>
      </c>
      <c r="E17" s="5" t="str">
        <f>IF(ISNUMBER('Race 3'!A4),'Race 3'!I4,"")</f>
        <v>Women</v>
      </c>
      <c r="F17" s="5">
        <f>IF(ISNUMBER('Race 3'!A4),'Race 3'!H4,"")</f>
        <v>39</v>
      </c>
      <c r="G17" s="9">
        <f>IF(ISNUMBER('Race 3'!A4),'Race 3'!O4/60,"")</f>
        <v>1.9803240740740739E-2</v>
      </c>
      <c r="H17" s="14">
        <f>IF(A17="","",IF(E17="Men",VLOOKUP(F17,'Time trial standards'!A$4:B$83,2,FALSE),VLOOKUP(F17,'Time trial standards'!A$4:E$83,3,FALSE)))</f>
        <v>2.0651499807098763E-2</v>
      </c>
      <c r="I17" s="11" t="str">
        <f>IF(G17="","",IF(G17-H17&gt;0,G17-H17,""))</f>
        <v/>
      </c>
      <c r="J17" s="11">
        <f>IF(G17="","",IF(G17-H17&gt;0,"",H17-G17))</f>
        <v>8.4825906635802376E-4</v>
      </c>
      <c r="K17" s="15">
        <f>IF(OR(G17="",G17=Y$1),"",IF(I17="",-J17/G17*100,I17/G17*100))</f>
        <v>-4.2834356127021191</v>
      </c>
      <c r="L17" s="5">
        <f>IF(K17="","",RANK(K17,K$2:K$94,1))</f>
        <v>16</v>
      </c>
    </row>
    <row r="18" spans="1:12" x14ac:dyDescent="0.15">
      <c r="A18" s="6">
        <f>IF(ISNUMBER('Race 3'!A22),'Race 3'!A22,"")</f>
        <v>11</v>
      </c>
      <c r="B18" s="8">
        <f>IF(ISNUMBER('Race 3'!A22),'Race 3'!B22,"")</f>
        <v>13</v>
      </c>
      <c r="C18" s="5" t="str">
        <f>IF(ISNUMBER('Race 3'!A22),'Race 3'!C22&amp;" "&amp;'Race 3'!D22,"")</f>
        <v>LAWRIE EDWARD</v>
      </c>
      <c r="D18" s="5" t="str">
        <f>IF(ISNUMBER('Race 3'!A22),'Race 3'!G22,"")</f>
        <v>Senior_M</v>
      </c>
      <c r="E18" s="5" t="str">
        <f>IF(ISNUMBER('Race 3'!A22),'Race 3'!I22,"")</f>
        <v>Men</v>
      </c>
      <c r="F18" s="5">
        <f>IF(ISNUMBER('Race 3'!A22),'Race 3'!H22,"")</f>
        <v>36</v>
      </c>
      <c r="G18" s="9">
        <f>IF(ISNUMBER('Race 3'!A22),'Race 3'!O22/60,"")</f>
        <v>1.8553240740740738E-2</v>
      </c>
      <c r="H18" s="14">
        <f>IF(A18="","",IF(E18="Men",VLOOKUP(F18,'Time trial standards'!A$4:B$83,2,FALSE),VLOOKUP(F18,'Time trial standards'!A$4:E$83,3,FALSE)))</f>
        <v>1.8987847222222222E-2</v>
      </c>
      <c r="I18" s="11" t="str">
        <f>IF(G18="","",IF(G18-H18&gt;0,G18-H18,""))</f>
        <v/>
      </c>
      <c r="J18" s="11">
        <f>IF(G18="","",IF(G18-H18&gt;0,"",H18-G18))</f>
        <v>4.3460648148148373E-4</v>
      </c>
      <c r="K18" s="15">
        <f>IF(OR(G18="",G18=Y$1),"",IF(I18="",-J18/G18*100,I18/G18*100))</f>
        <v>-2.3424828446662631</v>
      </c>
      <c r="L18" s="5">
        <f>IF(K18="","",RANK(K18,K$2:K$94,1))</f>
        <v>17</v>
      </c>
    </row>
    <row r="19" spans="1:12" x14ac:dyDescent="0.15">
      <c r="A19" s="6">
        <f>IF(ISNUMBER('Race 3'!A5),'Race 3'!A5,"")</f>
        <v>4</v>
      </c>
      <c r="B19" s="8">
        <f>IF(ISNUMBER('Race 3'!A5),'Race 3'!B5,"")</f>
        <v>19</v>
      </c>
      <c r="C19" s="5" t="str">
        <f>IF(ISNUMBER('Race 3'!A5),'Race 3'!C5&amp;" "&amp;'Race 3'!D5,"")</f>
        <v>AIRD CATHERINE</v>
      </c>
      <c r="D19" s="5" t="str">
        <f>IF(ISNUMBER('Race 3'!A5),'Race 3'!G5,"")</f>
        <v>Senior_W</v>
      </c>
      <c r="E19" s="5" t="str">
        <f>IF(ISNUMBER('Race 3'!A5),'Race 3'!I5,"")</f>
        <v>Women</v>
      </c>
      <c r="F19" s="5">
        <f>IF(ISNUMBER('Race 3'!A5),'Race 3'!H5,"")</f>
        <v>42</v>
      </c>
      <c r="G19" s="9">
        <f>IF(ISNUMBER('Race 3'!A5),'Race 3'!O5/60,"")</f>
        <v>2.0775462962962964E-2</v>
      </c>
      <c r="H19" s="14">
        <f>IF(A19="","",IF(E19="Men",VLOOKUP(F19,'Time trial standards'!A$4:B$83,2,FALSE),VLOOKUP(F19,'Time trial standards'!A$4:E$83,3,FALSE)))</f>
        <v>2.100096450617284E-2</v>
      </c>
      <c r="I19" s="11" t="str">
        <f>IF(G19="","",IF(G19-H19&gt;0,G19-H19,""))</f>
        <v/>
      </c>
      <c r="J19" s="11">
        <f>IF(G19="","",IF(G19-H19&gt;0,"",H19-G19))</f>
        <v>2.2550154320987587E-4</v>
      </c>
      <c r="K19" s="15">
        <f>IF(OR(G19="",G19=Y$1),"",IF(I19="",-J19/G19*100,I19/G19*100))</f>
        <v>-1.0854224698235806</v>
      </c>
      <c r="L19" s="5">
        <f>IF(K19="","",RANK(K19,K$2:K$94,1))</f>
        <v>18</v>
      </c>
    </row>
    <row r="20" spans="1:12" x14ac:dyDescent="0.15">
      <c r="A20" s="6">
        <f>IF(ISNUMBER('Race 3'!A6),'Race 3'!A6,"")</f>
        <v>5</v>
      </c>
      <c r="B20" s="8">
        <f>IF(ISNUMBER('Race 3'!A6),'Race 3'!B6,"")</f>
        <v>20</v>
      </c>
      <c r="C20" s="5" t="str">
        <f>IF(ISNUMBER('Race 3'!A6),'Race 3'!C6&amp;" "&amp;'Race 3'!D6,"")</f>
        <v>KERNICH GEMMA</v>
      </c>
      <c r="D20" s="5" t="str">
        <f>IF(ISNUMBER('Race 3'!A6),'Race 3'!G6,"")</f>
        <v>Senior_W</v>
      </c>
      <c r="E20" s="5" t="str">
        <f>IF(ISNUMBER('Race 3'!A6),'Race 3'!I6,"")</f>
        <v>Women</v>
      </c>
      <c r="F20" s="5">
        <f>IF(ISNUMBER('Race 3'!A6),'Race 3'!H6,"")</f>
        <v>48</v>
      </c>
      <c r="G20" s="9">
        <f>IF(ISNUMBER('Race 3'!A6),'Race 3'!O6/60,"")</f>
        <v>2.1527777777777778E-2</v>
      </c>
      <c r="H20" s="14">
        <f>IF(A20="","",IF(E20="Men",VLOOKUP(F20,'Time trial standards'!A$4:B$83,2,FALSE),VLOOKUP(F20,'Time trial standards'!A$4:E$83,3,FALSE)))</f>
        <v>2.1683473186728395E-2</v>
      </c>
      <c r="I20" s="11" t="str">
        <f>IF(G20="","",IF(G20-H20&gt;0,G20-H20,""))</f>
        <v/>
      </c>
      <c r="J20" s="11">
        <f>IF(G20="","",IF(G20-H20&gt;0,"",H20-G20))</f>
        <v>1.5569540895061726E-4</v>
      </c>
      <c r="K20" s="15">
        <f>IF(OR(G20="",G20=Y$1),"",IF(I20="",-J20/G20*100,I20/G20*100))</f>
        <v>-0.72323028673835121</v>
      </c>
      <c r="L20" s="5">
        <f>IF(K20="","",RANK(K20,K$2:K$94,1))</f>
        <v>19</v>
      </c>
    </row>
    <row r="21" spans="1:12" x14ac:dyDescent="0.15">
      <c r="A21" s="6">
        <f>IF(ISNUMBER('Race 3'!A10),'Race 3'!A10,"")</f>
        <v>9</v>
      </c>
      <c r="B21" s="8">
        <f>IF(ISNUMBER('Race 3'!A10),'Race 3'!B10,"")</f>
        <v>21</v>
      </c>
      <c r="C21" s="5" t="str">
        <f>IF(ISNUMBER('Race 3'!A10),'Race 3'!C10&amp;" "&amp;'Race 3'!D10,"")</f>
        <v>BIRKS VICKI-LYNNE</v>
      </c>
      <c r="D21" s="5" t="str">
        <f>IF(ISNUMBER('Race 3'!A10),'Race 3'!G10,"")</f>
        <v>Senior_W</v>
      </c>
      <c r="E21" s="5" t="str">
        <f>IF(ISNUMBER('Race 3'!A10),'Race 3'!I10,"")</f>
        <v>Women</v>
      </c>
      <c r="F21" s="5">
        <f>IF(ISNUMBER('Race 3'!A10),'Race 3'!H10,"")</f>
        <v>64</v>
      </c>
      <c r="G21" s="9">
        <f>IF(ISNUMBER('Race 3'!A10),'Race 3'!O10/60,"")</f>
        <v>2.3946759259259261E-2</v>
      </c>
      <c r="H21" s="14">
        <f>IF(A21="","",IF(E21="Men",VLOOKUP(F21,'Time trial standards'!A$4:B$83,2,FALSE),VLOOKUP(F21,'Time trial standards'!A$4:E$83,3,FALSE)))</f>
        <v>2.3769941165123456E-2</v>
      </c>
      <c r="I21" s="11">
        <f>IF(G21="","",IF(G21-H21&gt;0,G21-H21,""))</f>
        <v>1.7681809413580551E-4</v>
      </c>
      <c r="J21" s="11" t="str">
        <f>IF(G21="","",IF(G21-H21&gt;0,"",H21-G21))</f>
        <v/>
      </c>
      <c r="K21" s="15">
        <f>IF(OR(G21="",G21=Y$1),"",IF(I21="",-J21/G21*100,I21/G21*100))</f>
        <v>0.73838005477687751</v>
      </c>
      <c r="L21" s="5">
        <f>IF(K21="","",RANK(K21,K$2:K$94,1))</f>
        <v>20</v>
      </c>
    </row>
    <row r="22" spans="1:12" x14ac:dyDescent="0.15">
      <c r="A22" s="6">
        <f>IF(ISNUMBER('Race 3'!A11),'Race 3'!A11,"")</f>
        <v>10</v>
      </c>
      <c r="B22" s="8">
        <f>IF(ISNUMBER('Race 3'!A11),'Race 3'!B11,"")</f>
        <v>27</v>
      </c>
      <c r="C22" s="5" t="str">
        <f>IF(ISNUMBER('Race 3'!A11),'Race 3'!C11&amp;" "&amp;'Race 3'!D11,"")</f>
        <v>BODE JANE</v>
      </c>
      <c r="D22" s="5" t="str">
        <f>IF(ISNUMBER('Race 3'!A11),'Race 3'!G11,"")</f>
        <v>Senior_W</v>
      </c>
      <c r="E22" s="5" t="str">
        <f>IF(ISNUMBER('Race 3'!A11),'Race 3'!I11,"")</f>
        <v>Women</v>
      </c>
      <c r="F22" s="5">
        <f>IF(ISNUMBER('Race 3'!A11),'Race 3'!H11,"")</f>
        <v>64</v>
      </c>
      <c r="G22" s="9">
        <f>IF(ISNUMBER('Race 3'!A11),'Race 3'!O11/60,"")</f>
        <v>2.4513888888888887E-2</v>
      </c>
      <c r="H22" s="14">
        <f>IF(A22="","",IF(E22="Men",VLOOKUP(F22,'Time trial standards'!A$4:B$83,2,FALSE),VLOOKUP(F22,'Time trial standards'!A$4:E$83,3,FALSE)))</f>
        <v>2.3769941165123456E-2</v>
      </c>
      <c r="I22" s="11">
        <f>IF(G22="","",IF(G22-H22&gt;0,G22-H22,""))</f>
        <v>7.4394772376543128E-4</v>
      </c>
      <c r="J22" s="11" t="str">
        <f>IF(G22="","",IF(G22-H22&gt;0,"",H22-G22))</f>
        <v/>
      </c>
      <c r="K22" s="15">
        <f>IF(OR(G22="",G22=Y$1),"",IF(I22="",-J22/G22*100,I22/G22*100))</f>
        <v>3.0348009128108249</v>
      </c>
      <c r="L22" s="5">
        <f>IF(K22="","",RANK(K22,K$2:K$94,1))</f>
        <v>21</v>
      </c>
    </row>
    <row r="23" spans="1:12" x14ac:dyDescent="0.15">
      <c r="A23" s="6">
        <f>IF(ISNUMBER('Race 3'!A9),'Race 3'!A9,"")</f>
        <v>8</v>
      </c>
      <c r="B23" s="8">
        <f>IF(ISNUMBER('Race 3'!A9),'Race 3'!B9,"")</f>
        <v>26</v>
      </c>
      <c r="C23" s="5" t="str">
        <f>IF(ISNUMBER('Race 3'!A9),'Race 3'!C9&amp;" "&amp;'Race 3'!D9,"")</f>
        <v>HENRIKS NADIA</v>
      </c>
      <c r="D23" s="5" t="str">
        <f>IF(ISNUMBER('Race 3'!A9),'Race 3'!G9,"")</f>
        <v>Senior_W</v>
      </c>
      <c r="E23" s="5" t="str">
        <f>IF(ISNUMBER('Race 3'!A9),'Race 3'!I9,"")</f>
        <v>Women</v>
      </c>
      <c r="F23" s="5">
        <f>IF(ISNUMBER('Race 3'!A9),'Race 3'!H9,"")</f>
        <v>46</v>
      </c>
      <c r="G23" s="9">
        <f>IF(ISNUMBER('Race 3'!A9),'Race 3'!O9/60,"")</f>
        <v>2.2800925925925926E-2</v>
      </c>
      <c r="H23" s="14">
        <f>IF(A23="","",IF(E23="Men",VLOOKUP(F23,'Time trial standards'!A$4:B$83,2,FALSE),VLOOKUP(F23,'Time trial standards'!A$4:E$83,3,FALSE)))</f>
        <v>2.1457585841049384E-2</v>
      </c>
      <c r="I23" s="11">
        <f>IF(G23="","",IF(G23-H23&gt;0,G23-H23,""))</f>
        <v>1.3433400848765417E-3</v>
      </c>
      <c r="J23" s="11" t="str">
        <f>IF(G23="","",IF(G23-H23&gt;0,"",H23-G23))</f>
        <v/>
      </c>
      <c r="K23" s="15">
        <f>IF(OR(G23="",G23=Y$1),"",IF(I23="",-J23/G23*100,I23/G23*100))</f>
        <v>5.8916032148900097</v>
      </c>
      <c r="L23" s="5">
        <f>IF(K23="","",RANK(K23,K$2:K$94,1))</f>
        <v>22</v>
      </c>
    </row>
    <row r="24" spans="1:12" x14ac:dyDescent="0.15">
      <c r="A24" s="6" t="str">
        <f>IF(ISNUMBER('Race 3'!A30),'Race 3'!A30,"")</f>
        <v/>
      </c>
      <c r="B24" s="8" t="str">
        <f>IF(ISNUMBER('Race 3'!A30),'Race 3'!B30,"")</f>
        <v/>
      </c>
      <c r="C24" s="5" t="str">
        <f>IF(ISNUMBER('Race 3'!A30),'Race 3'!C30&amp;" "&amp;'Race 3'!D30,"")</f>
        <v/>
      </c>
      <c r="D24" s="5" t="str">
        <f>IF(ISNUMBER('Race 3'!A30),'Race 3'!G30,"")</f>
        <v/>
      </c>
      <c r="E24" s="5" t="str">
        <f>IF(ISNUMBER('Race 3'!A30),'Race 3'!I30,"")</f>
        <v/>
      </c>
      <c r="F24" s="5" t="str">
        <f>IF(ISNUMBER('Race 3'!A30),'Race 3'!H30,"")</f>
        <v/>
      </c>
      <c r="G24" s="9" t="str">
        <f>IF(ISNUMBER('Race 3'!A30),'Race 3'!O30/60,"")</f>
        <v/>
      </c>
      <c r="H24" s="14" t="str">
        <f>IF(A24="","",IF(E24="Men",VLOOKUP(F24,'Time trial standards'!A$4:B$83,2,FALSE),VLOOKUP(F24,'Time trial standards'!A$4:E$83,3,FALSE)))</f>
        <v/>
      </c>
      <c r="I24" s="11" t="str">
        <f>IF(G24="","",IF(G24-H24&gt;0,G24-H24,""))</f>
        <v/>
      </c>
      <c r="J24" s="11" t="str">
        <f>IF(G24="","",IF(G24-H24&gt;0,"",H24-G24))</f>
        <v/>
      </c>
      <c r="K24" s="15" t="str">
        <f>IF(OR(G24="",G24=Y$1),"",IF(I24="",-J24/G24*100,I24/G24*100))</f>
        <v/>
      </c>
      <c r="L24" s="5" t="str">
        <f>IF(K24="","",RANK(K24,K$2:K$94,1))</f>
        <v/>
      </c>
    </row>
    <row r="25" spans="1:12" x14ac:dyDescent="0.15">
      <c r="A25" s="6" t="str">
        <f>IF(ISNUMBER('Race 3'!A31),'Race 3'!A31,"")</f>
        <v/>
      </c>
      <c r="B25" s="8" t="str">
        <f>IF(ISNUMBER('Race 3'!A31),'Race 3'!B31,"")</f>
        <v/>
      </c>
      <c r="C25" s="5" t="str">
        <f>IF(ISNUMBER('Race 3'!A31),'Race 3'!C31&amp;" "&amp;'Race 3'!D31,"")</f>
        <v/>
      </c>
      <c r="D25" s="5" t="str">
        <f>IF(ISNUMBER('Race 3'!A31),'Race 3'!G31,"")</f>
        <v/>
      </c>
      <c r="E25" s="5" t="str">
        <f>IF(ISNUMBER('Race 3'!A31),'Race 3'!I31,"")</f>
        <v/>
      </c>
      <c r="F25" s="5" t="str">
        <f>IF(ISNUMBER('Race 3'!A31),'Race 3'!H31,"")</f>
        <v/>
      </c>
      <c r="G25" s="9" t="str">
        <f>IF(ISNUMBER('Race 3'!A31),'Race 3'!O31/60,"")</f>
        <v/>
      </c>
      <c r="H25" s="14" t="str">
        <f>IF(A25="","",IF(E25="Men",VLOOKUP(F25,'Time trial standards'!A$4:B$83,2,FALSE),VLOOKUP(F25,'Time trial standards'!A$4:E$83,3,FALSE)))</f>
        <v/>
      </c>
      <c r="I25" s="11" t="str">
        <f>IF(G25="","",IF(G25-H25&gt;0,G25-H25,""))</f>
        <v/>
      </c>
      <c r="J25" s="11" t="str">
        <f>IF(G25="","",IF(G25-H25&gt;0,"",H25-G25))</f>
        <v/>
      </c>
      <c r="K25" s="15" t="str">
        <f>IF(OR(G25="",G25=Y$1),"",IF(I25="",-J25/G25*100,I25/G25*100))</f>
        <v/>
      </c>
      <c r="L25" s="5" t="str">
        <f>IF(K25="","",RANK(K25,K$2:K$94,1))</f>
        <v/>
      </c>
    </row>
    <row r="26" spans="1:12" x14ac:dyDescent="0.15">
      <c r="A26" s="6" t="str">
        <f>IF(ISNUMBER('Race 3'!A32),'Race 3'!A32,"")</f>
        <v/>
      </c>
      <c r="B26" s="8" t="str">
        <f>IF(ISNUMBER('Race 3'!A32),'Race 3'!B32,"")</f>
        <v/>
      </c>
      <c r="C26" s="5" t="str">
        <f>IF(ISNUMBER('Race 3'!A32),'Race 3'!C32&amp;" "&amp;'Race 3'!D32,"")</f>
        <v/>
      </c>
      <c r="D26" s="5" t="str">
        <f>IF(ISNUMBER('Race 3'!A32),'Race 3'!G32,"")</f>
        <v/>
      </c>
      <c r="E26" s="5" t="str">
        <f>IF(ISNUMBER('Race 3'!A32),'Race 3'!I32,"")</f>
        <v/>
      </c>
      <c r="F26" s="5" t="str">
        <f>IF(ISNUMBER('Race 3'!A32),'Race 3'!H32,"")</f>
        <v/>
      </c>
      <c r="G26" s="9" t="str">
        <f>IF(ISNUMBER('Race 3'!A32),'Race 3'!O32/60,"")</f>
        <v/>
      </c>
      <c r="H26" s="14" t="str">
        <f>IF(A26="","",IF(E26="Men",VLOOKUP(F26,'Time trial standards'!A$4:B$83,2,FALSE),VLOOKUP(F26,'Time trial standards'!A$4:E$83,3,FALSE)))</f>
        <v/>
      </c>
      <c r="I26" s="11" t="str">
        <f>IF(G26="","",IF(G26-H26&gt;0,G26-H26,""))</f>
        <v/>
      </c>
      <c r="J26" s="11" t="str">
        <f>IF(G26="","",IF(G26-H26&gt;0,"",H26-G26))</f>
        <v/>
      </c>
      <c r="K26" s="15" t="str">
        <f>IF(OR(G26="",G26=Y$1),"",IF(I26="",-J26/G26*100,I26/G26*100))</f>
        <v/>
      </c>
      <c r="L26" s="5" t="str">
        <f>IF(K26="","",RANK(K26,K$2:K$94,1))</f>
        <v/>
      </c>
    </row>
    <row r="27" spans="1:12" x14ac:dyDescent="0.15">
      <c r="A27" s="6" t="str">
        <f>IF(ISNUMBER('Race 3'!A33),'Race 3'!A33,"")</f>
        <v/>
      </c>
      <c r="B27" s="8" t="str">
        <f>IF(ISNUMBER('Race 3'!A33),'Race 3'!B33,"")</f>
        <v/>
      </c>
      <c r="C27" s="5" t="str">
        <f>IF(ISNUMBER('Race 3'!A33),'Race 3'!C33&amp;" "&amp;'Race 3'!D33,"")</f>
        <v/>
      </c>
      <c r="D27" s="5" t="str">
        <f>IF(ISNUMBER('Race 3'!A33),'Race 3'!G33,"")</f>
        <v/>
      </c>
      <c r="E27" s="5" t="str">
        <f>IF(ISNUMBER('Race 3'!A33),'Race 3'!I33,"")</f>
        <v/>
      </c>
      <c r="F27" s="5" t="str">
        <f>IF(ISNUMBER('Race 3'!A33),'Race 3'!H33,"")</f>
        <v/>
      </c>
      <c r="G27" s="9" t="str">
        <f>IF(ISNUMBER('Race 3'!A33),'Race 3'!O33/60,"")</f>
        <v/>
      </c>
      <c r="H27" s="14" t="str">
        <f>IF(A27="","",IF(E27="Men",VLOOKUP(F27,'Time trial standards'!A$4:B$83,2,FALSE),VLOOKUP(F27,'Time trial standards'!A$4:E$83,3,FALSE)))</f>
        <v/>
      </c>
      <c r="I27" s="11" t="str">
        <f>IF(G27="","",IF(G27-H27&gt;0,G27-H27,""))</f>
        <v/>
      </c>
      <c r="J27" s="11" t="str">
        <f>IF(G27="","",IF(G27-H27&gt;0,"",H27-G27))</f>
        <v/>
      </c>
      <c r="K27" s="15" t="str">
        <f>IF(OR(G27="",G27=Y$1),"",IF(I27="",-J27/G27*100,I27/G27*100))</f>
        <v/>
      </c>
      <c r="L27" s="5" t="str">
        <f>IF(K27="","",RANK(K27,K$2:K$94,1))</f>
        <v/>
      </c>
    </row>
    <row r="28" spans="1:12" x14ac:dyDescent="0.15">
      <c r="A28" s="6" t="str">
        <f>IF(ISNUMBER('Race 3'!A34),'Race 3'!A34,"")</f>
        <v/>
      </c>
      <c r="B28" s="8" t="str">
        <f>IF(ISNUMBER('Race 3'!A34),'Race 3'!B34,"")</f>
        <v/>
      </c>
      <c r="C28" s="5" t="str">
        <f>IF(ISNUMBER('Race 3'!A34),'Race 3'!C34&amp;" "&amp;'Race 3'!D34,"")</f>
        <v/>
      </c>
      <c r="D28" s="5" t="str">
        <f>IF(ISNUMBER('Race 3'!A34),'Race 3'!G34,"")</f>
        <v/>
      </c>
      <c r="E28" s="5" t="str">
        <f>IF(ISNUMBER('Race 3'!A34),'Race 3'!I34,"")</f>
        <v/>
      </c>
      <c r="F28" s="5" t="str">
        <f>IF(ISNUMBER('Race 3'!A34),'Race 3'!H34,"")</f>
        <v/>
      </c>
      <c r="G28" s="9" t="str">
        <f>IF(ISNUMBER('Race 3'!A34),'Race 3'!O34/60,"")</f>
        <v/>
      </c>
      <c r="H28" s="14" t="str">
        <f>IF(A28="","",IF(E28="Men",VLOOKUP(F28,'Time trial standards'!A$4:B$83,2,FALSE),VLOOKUP(F28,'Time trial standards'!A$4:E$83,3,FALSE)))</f>
        <v/>
      </c>
      <c r="I28" s="11" t="str">
        <f>IF(G28="","",IF(G28-H28&gt;0,G28-H28,""))</f>
        <v/>
      </c>
      <c r="J28" s="11" t="str">
        <f>IF(G28="","",IF(G28-H28&gt;0,"",H28-G28))</f>
        <v/>
      </c>
      <c r="K28" s="15" t="str">
        <f>IF(OR(G28="",G28=Y$1),"",IF(I28="",-J28/G28*100,I28/G28*100))</f>
        <v/>
      </c>
      <c r="L28" s="5" t="str">
        <f>IF(K28="","",RANK(K28,K$2:K$94,1))</f>
        <v/>
      </c>
    </row>
    <row r="29" spans="1:12" x14ac:dyDescent="0.15">
      <c r="A29" s="6" t="str">
        <f>IF(ISNUMBER('Race 3'!A35),'Race 3'!A35,"")</f>
        <v/>
      </c>
      <c r="B29" s="8" t="str">
        <f>IF(ISNUMBER('Race 3'!A35),'Race 3'!B35,"")</f>
        <v/>
      </c>
      <c r="C29" s="5" t="str">
        <f>IF(ISNUMBER('Race 3'!A35),'Race 3'!C35&amp;" "&amp;'Race 3'!D35,"")</f>
        <v/>
      </c>
      <c r="D29" s="5" t="str">
        <f>IF(ISNUMBER('Race 3'!A35),'Race 3'!G35,"")</f>
        <v/>
      </c>
      <c r="E29" s="5" t="str">
        <f>IF(ISNUMBER('Race 3'!A35),'Race 3'!I35,"")</f>
        <v/>
      </c>
      <c r="F29" s="5" t="str">
        <f>IF(ISNUMBER('Race 3'!A35),'Race 3'!H35,"")</f>
        <v/>
      </c>
      <c r="G29" s="9" t="str">
        <f>IF(ISNUMBER('Race 3'!A35),'Race 3'!O35/60,"")</f>
        <v/>
      </c>
      <c r="H29" s="14" t="str">
        <f>IF(A29="","",IF(E29="Men",VLOOKUP(F29,'Time trial standards'!A$4:B$83,2,FALSE),VLOOKUP(F29,'Time trial standards'!A$4:E$83,3,FALSE)))</f>
        <v/>
      </c>
      <c r="I29" s="11" t="str">
        <f>IF(G29="","",IF(G29-H29&gt;0,G29-H29,""))</f>
        <v/>
      </c>
      <c r="J29" s="11" t="str">
        <f>IF(G29="","",IF(G29-H29&gt;0,"",H29-G29))</f>
        <v/>
      </c>
      <c r="K29" s="15" t="str">
        <f>IF(OR(G29="",G29=Y$1),"",IF(I29="",-J29/G29*100,I29/G29*100))</f>
        <v/>
      </c>
      <c r="L29" s="5" t="str">
        <f>IF(K29="","",RANK(K29,K$2:K$94,1))</f>
        <v/>
      </c>
    </row>
    <row r="30" spans="1:12" x14ac:dyDescent="0.15">
      <c r="A30" s="6" t="str">
        <f>IF(ISNUMBER('Race 3'!A36),'Race 3'!A36,"")</f>
        <v/>
      </c>
      <c r="B30" s="8" t="str">
        <f>IF(ISNUMBER('Race 3'!A36),'Race 3'!B36,"")</f>
        <v/>
      </c>
      <c r="C30" s="5" t="str">
        <f>IF(ISNUMBER('Race 3'!A36),'Race 3'!C36&amp;" "&amp;'Race 3'!D36,"")</f>
        <v/>
      </c>
      <c r="D30" s="5" t="str">
        <f>IF(ISNUMBER('Race 3'!A36),'Race 3'!G36,"")</f>
        <v/>
      </c>
      <c r="E30" s="5" t="str">
        <f>IF(ISNUMBER('Race 3'!A36),'Race 3'!I36,"")</f>
        <v/>
      </c>
      <c r="F30" s="5" t="str">
        <f>IF(ISNUMBER('Race 3'!A36),'Race 3'!H36,"")</f>
        <v/>
      </c>
      <c r="G30" s="9" t="str">
        <f>IF(ISNUMBER('Race 3'!A36),'Race 3'!O36/60,"")</f>
        <v/>
      </c>
      <c r="H30" s="14" t="str">
        <f>IF(A30="","",IF(E30="Men",VLOOKUP(F30,'Time trial standards'!A$4:B$83,2,FALSE),VLOOKUP(F30,'Time trial standards'!A$4:E$83,3,FALSE)))</f>
        <v/>
      </c>
      <c r="I30" s="11" t="str">
        <f>IF(G30="","",IF(G30-H30&gt;0,G30-H30,""))</f>
        <v/>
      </c>
      <c r="J30" s="11" t="str">
        <f>IF(G30="","",IF(G30-H30&gt;0,"",H30-G30))</f>
        <v/>
      </c>
      <c r="K30" s="15" t="str">
        <f>IF(OR(G30="",G30=Y$1),"",IF(I30="",-J30/G30*100,I30/G30*100))</f>
        <v/>
      </c>
      <c r="L30" s="5" t="str">
        <f>IF(K30="","",RANK(K30,K$2:K$94,1))</f>
        <v/>
      </c>
    </row>
    <row r="31" spans="1:12" x14ac:dyDescent="0.15">
      <c r="A31" s="6" t="str">
        <f>IF(ISNUMBER('Race 3'!A37),'Race 3'!A37,"")</f>
        <v/>
      </c>
      <c r="B31" s="8" t="str">
        <f>IF(ISNUMBER('Race 3'!A37),'Race 3'!B37,"")</f>
        <v/>
      </c>
      <c r="C31" s="5" t="str">
        <f>IF(ISNUMBER('Race 3'!A37),'Race 3'!C37&amp;" "&amp;'Race 3'!D37,"")</f>
        <v/>
      </c>
      <c r="D31" s="5" t="str">
        <f>IF(ISNUMBER('Race 3'!A37),'Race 3'!G37,"")</f>
        <v/>
      </c>
      <c r="E31" s="5" t="str">
        <f>IF(ISNUMBER('Race 3'!A37),'Race 3'!I37,"")</f>
        <v/>
      </c>
      <c r="F31" s="5" t="str">
        <f>IF(ISNUMBER('Race 3'!A37),'Race 3'!H37,"")</f>
        <v/>
      </c>
      <c r="G31" s="9" t="str">
        <f>IF(ISNUMBER('Race 3'!A37),'Race 3'!O37/60,"")</f>
        <v/>
      </c>
      <c r="H31" s="14" t="str">
        <f>IF(A31="","",IF(E31="Men",VLOOKUP(F31,'Time trial standards'!A$4:B$83,2,FALSE),VLOOKUP(F31,'Time trial standards'!A$4:E$83,3,FALSE)))</f>
        <v/>
      </c>
      <c r="I31" s="11" t="str">
        <f>IF(G31="","",IF(G31-H31&gt;0,G31-H31,""))</f>
        <v/>
      </c>
      <c r="J31" s="11" t="str">
        <f>IF(G31="","",IF(G31-H31&gt;0,"",H31-G31))</f>
        <v/>
      </c>
      <c r="K31" s="15" t="str">
        <f>IF(OR(G31="",G31=Y$1),"",IF(I31="",-J31/G31*100,I31/G31*100))</f>
        <v/>
      </c>
      <c r="L31" s="5" t="str">
        <f>IF(K31="","",RANK(K31,K$2:K$94,1))</f>
        <v/>
      </c>
    </row>
    <row r="32" spans="1:12" x14ac:dyDescent="0.15">
      <c r="A32" s="6" t="str">
        <f>IF(ISNUMBER('Race 3'!A38),'Race 3'!A38,"")</f>
        <v/>
      </c>
      <c r="B32" s="8" t="str">
        <f>IF(ISNUMBER('Race 3'!A38),'Race 3'!B38,"")</f>
        <v/>
      </c>
      <c r="C32" s="5" t="str">
        <f>IF(ISNUMBER('Race 3'!A38),'Race 3'!C38&amp;" "&amp;'Race 3'!D38,"")</f>
        <v/>
      </c>
      <c r="D32" s="5" t="str">
        <f>IF(ISNUMBER('Race 3'!A38),'Race 3'!G38,"")</f>
        <v/>
      </c>
      <c r="E32" s="5" t="str">
        <f>IF(ISNUMBER('Race 3'!A38),'Race 3'!I38,"")</f>
        <v/>
      </c>
      <c r="F32" s="5" t="str">
        <f>IF(ISNUMBER('Race 3'!A38),'Race 3'!H38,"")</f>
        <v/>
      </c>
      <c r="G32" s="9" t="str">
        <f>IF(ISNUMBER('Race 3'!A38),'Race 3'!O38/60,"")</f>
        <v/>
      </c>
      <c r="H32" s="14" t="str">
        <f>IF(A32="","",IF(E32="Men",VLOOKUP(F32,'Time trial standards'!A$4:B$83,2,FALSE),VLOOKUP(F32,'Time trial standards'!A$4:E$83,3,FALSE)))</f>
        <v/>
      </c>
      <c r="I32" s="11" t="str">
        <f>IF(G32="","",IF(G32-H32&gt;0,G32-H32,""))</f>
        <v/>
      </c>
      <c r="J32" s="11" t="str">
        <f>IF(G32="","",IF(G32-H32&gt;0,"",H32-G32))</f>
        <v/>
      </c>
      <c r="K32" s="15" t="str">
        <f>IF(OR(G32="",G32=Y$1),"",IF(I32="",-J32/G32*100,I32/G32*100))</f>
        <v/>
      </c>
      <c r="L32" s="5" t="str">
        <f>IF(K32="","",RANK(K32,K$2:K$94,1))</f>
        <v/>
      </c>
    </row>
    <row r="33" spans="1:12" x14ac:dyDescent="0.15">
      <c r="A33" s="6" t="str">
        <f>IF(ISNUMBER('Race 3'!A39),'Race 3'!A39,"")</f>
        <v/>
      </c>
      <c r="B33" s="8" t="str">
        <f>IF(ISNUMBER('Race 3'!A39),'Race 3'!B39,"")</f>
        <v/>
      </c>
      <c r="C33" s="5" t="str">
        <f>IF(ISNUMBER('Race 3'!A39),'Race 3'!C39&amp;" "&amp;'Race 3'!D39,"")</f>
        <v/>
      </c>
      <c r="D33" s="5" t="str">
        <f>IF(ISNUMBER('Race 3'!A39),'Race 3'!G39,"")</f>
        <v/>
      </c>
      <c r="E33" s="5" t="str">
        <f>IF(ISNUMBER('Race 3'!A39),'Race 3'!I39,"")</f>
        <v/>
      </c>
      <c r="F33" s="5" t="str">
        <f>IF(ISNUMBER('Race 3'!A39),'Race 3'!H39,"")</f>
        <v/>
      </c>
      <c r="G33" s="9" t="str">
        <f>IF(ISNUMBER('Race 3'!A39),'Race 3'!O39/60,"")</f>
        <v/>
      </c>
      <c r="H33" s="14" t="str">
        <f>IF(A33="","",IF(E33="Men",VLOOKUP(F33,'Time trial standards'!A$4:B$83,2,FALSE),VLOOKUP(F33,'Time trial standards'!A$4:E$83,3,FALSE)))</f>
        <v/>
      </c>
      <c r="I33" s="11" t="str">
        <f>IF(G33="","",IF(G33-H33&gt;0,G33-H33,""))</f>
        <v/>
      </c>
      <c r="J33" s="11" t="str">
        <f>IF(G33="","",IF(G33-H33&gt;0,"",H33-G33))</f>
        <v/>
      </c>
      <c r="K33" s="15" t="str">
        <f>IF(OR(G33="",G33=Y$1),"",IF(I33="",-J33/G33*100,I33/G33*100))</f>
        <v/>
      </c>
      <c r="L33" s="5" t="str">
        <f>IF(K33="","",RANK(K33,K$2:K$94,1))</f>
        <v/>
      </c>
    </row>
    <row r="34" spans="1:12" x14ac:dyDescent="0.15">
      <c r="A34" s="6" t="str">
        <f>IF(ISNUMBER('Race 3'!A40),'Race 3'!A40,"")</f>
        <v/>
      </c>
      <c r="B34" s="8" t="str">
        <f>IF(ISNUMBER('Race 3'!A40),'Race 3'!B40,"")</f>
        <v/>
      </c>
      <c r="C34" s="5" t="str">
        <f>IF(ISNUMBER('Race 3'!A40),'Race 3'!C40&amp;" "&amp;'Race 3'!D40,"")</f>
        <v/>
      </c>
      <c r="D34" s="5" t="str">
        <f>IF(ISNUMBER('Race 3'!A40),'Race 3'!G40,"")</f>
        <v/>
      </c>
      <c r="E34" s="5" t="str">
        <f>IF(ISNUMBER('Race 3'!A40),'Race 3'!I40,"")</f>
        <v/>
      </c>
      <c r="F34" s="5" t="str">
        <f>IF(ISNUMBER('Race 3'!A40),'Race 3'!H40,"")</f>
        <v/>
      </c>
      <c r="G34" s="9" t="str">
        <f>IF(ISNUMBER('Race 3'!A40),'Race 3'!O40/60,"")</f>
        <v/>
      </c>
      <c r="H34" s="14" t="str">
        <f>IF(A34="","",IF(E34="Men",VLOOKUP(F34,'Time trial standards'!A$4:B$83,2,FALSE),VLOOKUP(F34,'Time trial standards'!A$4:E$83,3,FALSE)))</f>
        <v/>
      </c>
      <c r="I34" s="11" t="str">
        <f>IF(G34="","",IF(G34-H34&gt;0,G34-H34,""))</f>
        <v/>
      </c>
      <c r="J34" s="11" t="str">
        <f>IF(G34="","",IF(G34-H34&gt;0,"",H34-G34))</f>
        <v/>
      </c>
      <c r="K34" s="15" t="str">
        <f>IF(OR(G34="",G34=Y$1),"",IF(I34="",-J34/G34*100,I34/G34*100))</f>
        <v/>
      </c>
      <c r="L34" s="5" t="str">
        <f>IF(K34="","",RANK(K34,K$2:K$94,1))</f>
        <v/>
      </c>
    </row>
    <row r="35" spans="1:12" x14ac:dyDescent="0.15">
      <c r="A35" s="6" t="str">
        <f>IF(ISNUMBER('Race 3'!A41),'Race 3'!A41,"")</f>
        <v/>
      </c>
      <c r="B35" s="8" t="str">
        <f>IF(ISNUMBER('Race 3'!A41),'Race 3'!B41,"")</f>
        <v/>
      </c>
      <c r="C35" s="5" t="str">
        <f>IF(ISNUMBER('Race 3'!A41),'Race 3'!C41&amp;" "&amp;'Race 3'!D41,"")</f>
        <v/>
      </c>
      <c r="D35" s="5" t="str">
        <f>IF(ISNUMBER('Race 3'!A41),'Race 3'!G41,"")</f>
        <v/>
      </c>
      <c r="E35" s="5" t="str">
        <f>IF(ISNUMBER('Race 3'!A41),'Race 3'!I41,"")</f>
        <v/>
      </c>
      <c r="F35" s="5" t="str">
        <f>IF(ISNUMBER('Race 3'!A41),'Race 3'!H41,"")</f>
        <v/>
      </c>
      <c r="G35" s="9" t="str">
        <f>IF(ISNUMBER('Race 3'!A41),'Race 3'!O41/60,"")</f>
        <v/>
      </c>
      <c r="H35" s="14" t="str">
        <f>IF(A35="","",IF(E35="Men",VLOOKUP(F35,'Time trial standards'!A$4:B$83,2,FALSE),VLOOKUP(F35,'Time trial standards'!A$4:E$83,3,FALSE)))</f>
        <v/>
      </c>
      <c r="I35" s="11" t="str">
        <f>IF(G35="","",IF(G35-H35&gt;0,G35-H35,""))</f>
        <v/>
      </c>
      <c r="J35" s="11" t="str">
        <f>IF(G35="","",IF(G35-H35&gt;0,"",H35-G35))</f>
        <v/>
      </c>
      <c r="K35" s="15" t="str">
        <f>IF(OR(G35="",G35=Y$1),"",IF(I35="",-J35/G35*100,I35/G35*100))</f>
        <v/>
      </c>
      <c r="L35" s="5" t="str">
        <f>IF(K35="","",RANK(K35,K$2:K$94,1))</f>
        <v/>
      </c>
    </row>
    <row r="36" spans="1:12" x14ac:dyDescent="0.15">
      <c r="A36" s="6" t="str">
        <f>IF(ISNUMBER('Race 3'!A42),'Race 3'!A42,"")</f>
        <v/>
      </c>
      <c r="B36" s="8" t="str">
        <f>IF(ISNUMBER('Race 3'!A42),'Race 3'!B42,"")</f>
        <v/>
      </c>
      <c r="C36" s="5" t="str">
        <f>IF(ISNUMBER('Race 3'!A42),'Race 3'!C42&amp;" "&amp;'Race 3'!D42,"")</f>
        <v/>
      </c>
      <c r="D36" s="5" t="str">
        <f>IF(ISNUMBER('Race 3'!A42),'Race 3'!G42,"")</f>
        <v/>
      </c>
      <c r="E36" s="5" t="str">
        <f>IF(ISNUMBER('Race 3'!A42),'Race 3'!I42,"")</f>
        <v/>
      </c>
      <c r="F36" s="5" t="str">
        <f>IF(ISNUMBER('Race 3'!A42),'Race 3'!H42,"")</f>
        <v/>
      </c>
      <c r="G36" s="9" t="str">
        <f>IF(ISNUMBER('Race 3'!A42),'Race 3'!O42/60,"")</f>
        <v/>
      </c>
      <c r="H36" s="14" t="str">
        <f>IF(A36="","",IF(E36="Men",VLOOKUP(F36,'Time trial standards'!A$4:B$83,2,FALSE),VLOOKUP(F36,'Time trial standards'!A$4:E$83,3,FALSE)))</f>
        <v/>
      </c>
      <c r="I36" s="11" t="str">
        <f>IF(G36="","",IF(G36-H36&gt;0,G36-H36,""))</f>
        <v/>
      </c>
      <c r="J36" s="11" t="str">
        <f>IF(G36="","",IF(G36-H36&gt;0,"",H36-G36))</f>
        <v/>
      </c>
      <c r="K36" s="15" t="str">
        <f>IF(OR(G36="",G36=Y$1),"",IF(I36="",-J36/G36*100,I36/G36*100))</f>
        <v/>
      </c>
      <c r="L36" s="5" t="str">
        <f>IF(K36="","",RANK(K36,K$2:K$94,1))</f>
        <v/>
      </c>
    </row>
    <row r="37" spans="1:12" x14ac:dyDescent="0.15">
      <c r="A37" s="6" t="str">
        <f>IF(ISNUMBER('Race 3'!A43),'Race 3'!A43,"")</f>
        <v/>
      </c>
      <c r="B37" s="8" t="str">
        <f>IF(ISNUMBER('Race 3'!A43),'Race 3'!B43,"")</f>
        <v/>
      </c>
      <c r="C37" s="5" t="str">
        <f>IF(ISNUMBER('Race 3'!A43),'Race 3'!C43&amp;" "&amp;'Race 3'!D43,"")</f>
        <v/>
      </c>
      <c r="D37" s="5" t="str">
        <f>IF(ISNUMBER('Race 3'!A43),'Race 3'!G43,"")</f>
        <v/>
      </c>
      <c r="E37" s="5" t="str">
        <f>IF(ISNUMBER('Race 3'!A43),'Race 3'!I43,"")</f>
        <v/>
      </c>
      <c r="F37" s="5" t="str">
        <f>IF(ISNUMBER('Race 3'!A43),'Race 3'!H43,"")</f>
        <v/>
      </c>
      <c r="G37" s="9" t="str">
        <f>IF(ISNUMBER('Race 3'!A43),'Race 3'!O43/60,"")</f>
        <v/>
      </c>
      <c r="H37" s="14" t="str">
        <f>IF(A37="","",IF(E37="Men",VLOOKUP(F37,'Time trial standards'!A$4:B$83,2,FALSE),VLOOKUP(F37,'Time trial standards'!A$4:E$83,3,FALSE)))</f>
        <v/>
      </c>
      <c r="I37" s="11" t="str">
        <f>IF(G37="","",IF(G37-H37&gt;0,G37-H37,""))</f>
        <v/>
      </c>
      <c r="J37" s="11" t="str">
        <f>IF(G37="","",IF(G37-H37&gt;0,"",H37-G37))</f>
        <v/>
      </c>
      <c r="K37" s="15" t="str">
        <f>IF(OR(G37="",G37=Y$1),"",IF(I37="",-J37/G37*100,I37/G37*100))</f>
        <v/>
      </c>
      <c r="L37" s="5" t="str">
        <f>IF(K37="","",RANK(K37,K$2:K$94,1))</f>
        <v/>
      </c>
    </row>
    <row r="38" spans="1:12" x14ac:dyDescent="0.15">
      <c r="A38" s="6" t="str">
        <f>IF(ISNUMBER('Race 3'!A44),'Race 3'!A44,"")</f>
        <v/>
      </c>
      <c r="B38" s="8" t="str">
        <f>IF(ISNUMBER('Race 3'!A44),'Race 3'!B44,"")</f>
        <v/>
      </c>
      <c r="C38" s="5" t="str">
        <f>IF(ISNUMBER('Race 3'!A44),'Race 3'!C44&amp;" "&amp;'Race 3'!D44,"")</f>
        <v/>
      </c>
      <c r="D38" s="5" t="str">
        <f>IF(ISNUMBER('Race 3'!A44),'Race 3'!G44,"")</f>
        <v/>
      </c>
      <c r="E38" s="5" t="str">
        <f>IF(ISNUMBER('Race 3'!A44),'Race 3'!I44,"")</f>
        <v/>
      </c>
      <c r="F38" s="5" t="str">
        <f>IF(ISNUMBER('Race 3'!A44),'Race 3'!H44,"")</f>
        <v/>
      </c>
      <c r="G38" s="9" t="str">
        <f>IF(ISNUMBER('Race 3'!A44),'Race 3'!O44/60,"")</f>
        <v/>
      </c>
      <c r="H38" s="14" t="str">
        <f>IF(A38="","",IF(E38="Men",VLOOKUP(F38,'Time trial standards'!A$4:B$83,2,FALSE),VLOOKUP(F38,'Time trial standards'!A$4:E$83,3,FALSE)))</f>
        <v/>
      </c>
      <c r="I38" s="11" t="str">
        <f>IF(G38="","",IF(G38-H38&gt;0,G38-H38,""))</f>
        <v/>
      </c>
      <c r="J38" s="11" t="str">
        <f>IF(G38="","",IF(G38-H38&gt;0,"",H38-G38))</f>
        <v/>
      </c>
      <c r="K38" s="15" t="str">
        <f>IF(OR(G38="",G38=Y$1),"",IF(I38="",-J38/G38*100,I38/G38*100))</f>
        <v/>
      </c>
      <c r="L38" s="5" t="str">
        <f>IF(K38="","",RANK(K38,K$2:K$94,1))</f>
        <v/>
      </c>
    </row>
    <row r="39" spans="1:12" x14ac:dyDescent="0.15">
      <c r="A39" s="6" t="str">
        <f>IF(ISNUMBER('Race 3'!A45),'Race 3'!A45,"")</f>
        <v/>
      </c>
      <c r="B39" s="8" t="str">
        <f>IF(ISNUMBER('Race 3'!A45),'Race 3'!B45,"")</f>
        <v/>
      </c>
      <c r="C39" s="5" t="str">
        <f>IF(ISNUMBER('Race 3'!A45),'Race 3'!C45&amp;" "&amp;'Race 3'!D45,"")</f>
        <v/>
      </c>
      <c r="D39" s="5" t="str">
        <f>IF(ISNUMBER('Race 3'!A45),'Race 3'!G45,"")</f>
        <v/>
      </c>
      <c r="E39" s="5" t="str">
        <f>IF(ISNUMBER('Race 3'!A45),'Race 3'!I45,"")</f>
        <v/>
      </c>
      <c r="F39" s="5" t="str">
        <f>IF(ISNUMBER('Race 3'!A45),'Race 3'!H45,"")</f>
        <v/>
      </c>
      <c r="G39" s="9" t="str">
        <f>IF(ISNUMBER('Race 3'!A45),'Race 3'!O45/60,"")</f>
        <v/>
      </c>
      <c r="H39" s="14" t="str">
        <f>IF(A39="","",IF(E39="Men",VLOOKUP(F39,'Time trial standards'!A$4:B$83,2,FALSE),VLOOKUP(F39,'Time trial standards'!A$4:E$83,3,FALSE)))</f>
        <v/>
      </c>
      <c r="I39" s="11" t="str">
        <f>IF(G39="","",IF(G39-H39&gt;0,G39-H39,""))</f>
        <v/>
      </c>
      <c r="J39" s="11" t="str">
        <f>IF(G39="","",IF(G39-H39&gt;0,"",H39-G39))</f>
        <v/>
      </c>
      <c r="K39" s="15" t="str">
        <f>IF(OR(G39="",G39=Y$1),"",IF(I39="",-J39/G39*100,I39/G39*100))</f>
        <v/>
      </c>
      <c r="L39" s="5" t="str">
        <f>IF(K39="","",RANK(K39,K$2:K$94,1))</f>
        <v/>
      </c>
    </row>
    <row r="40" spans="1:12" x14ac:dyDescent="0.15">
      <c r="A40" s="6" t="str">
        <f>IF(ISNUMBER('Race 3'!A46),'Race 3'!A46,"")</f>
        <v/>
      </c>
      <c r="B40" s="8" t="str">
        <f>IF(ISNUMBER('Race 3'!A46),'Race 3'!B46,"")</f>
        <v/>
      </c>
      <c r="C40" s="5" t="str">
        <f>IF(ISNUMBER('Race 3'!A46),'Race 3'!C46&amp;" "&amp;'Race 3'!D46,"")</f>
        <v/>
      </c>
      <c r="D40" s="5" t="str">
        <f>IF(ISNUMBER('Race 3'!A46),'Race 3'!G46,"")</f>
        <v/>
      </c>
      <c r="E40" s="5" t="str">
        <f>IF(ISNUMBER('Race 3'!A46),'Race 3'!I46,"")</f>
        <v/>
      </c>
      <c r="F40" s="5" t="str">
        <f>IF(ISNUMBER('Race 3'!A46),'Race 3'!H46,"")</f>
        <v/>
      </c>
      <c r="G40" s="9" t="str">
        <f>IF(ISNUMBER('Race 3'!A46),'Race 3'!O46/60,"")</f>
        <v/>
      </c>
      <c r="H40" s="14" t="str">
        <f>IF(A40="","",IF(E40="Men",VLOOKUP(F40,'Time trial standards'!A$4:B$83,2,FALSE),VLOOKUP(F40,'Time trial standards'!A$4:E$83,3,FALSE)))</f>
        <v/>
      </c>
      <c r="I40" s="11" t="str">
        <f>IF(G40="","",IF(G40-H40&gt;0,G40-H40,""))</f>
        <v/>
      </c>
      <c r="J40" s="11" t="str">
        <f>IF(G40="","",IF(G40-H40&gt;0,"",H40-G40))</f>
        <v/>
      </c>
      <c r="K40" s="15" t="str">
        <f>IF(OR(G40="",G40=Y$1),"",IF(I40="",-J40/G40*100,I40/G40*100))</f>
        <v/>
      </c>
      <c r="L40" s="5" t="str">
        <f>IF(K40="","",RANK(K40,K$2:K$94,1))</f>
        <v/>
      </c>
    </row>
    <row r="41" spans="1:12" x14ac:dyDescent="0.15">
      <c r="A41" s="6" t="str">
        <f>IF(ISNUMBER('Race 3'!A47),'Race 3'!A47,"")</f>
        <v/>
      </c>
      <c r="B41" s="8" t="str">
        <f>IF(ISNUMBER('Race 3'!A47),'Race 3'!B47,"")</f>
        <v/>
      </c>
      <c r="C41" s="5" t="str">
        <f>IF(ISNUMBER('Race 3'!A47),'Race 3'!C47&amp;" "&amp;'Race 3'!D47,"")</f>
        <v/>
      </c>
      <c r="D41" s="5" t="str">
        <f>IF(ISNUMBER('Race 3'!A47),'Race 3'!G47,"")</f>
        <v/>
      </c>
      <c r="E41" s="5" t="str">
        <f>IF(ISNUMBER('Race 3'!A47),'Race 3'!I47,"")</f>
        <v/>
      </c>
      <c r="F41" s="5" t="str">
        <f>IF(ISNUMBER('Race 3'!A47),'Race 3'!H47,"")</f>
        <v/>
      </c>
      <c r="G41" s="9" t="str">
        <f>IF(ISNUMBER('Race 3'!A47),'Race 3'!O47/60,"")</f>
        <v/>
      </c>
      <c r="H41" s="14" t="str">
        <f>IF(A41="","",IF(E41="Men",VLOOKUP(F41,'Time trial standards'!A$4:B$83,2,FALSE),VLOOKUP(F41,'Time trial standards'!A$4:E$83,3,FALSE)))</f>
        <v/>
      </c>
      <c r="I41" s="11" t="str">
        <f>IF(G41="","",IF(G41-H41&gt;0,G41-H41,""))</f>
        <v/>
      </c>
      <c r="J41" s="11" t="str">
        <f>IF(G41="","",IF(G41-H41&gt;0,"",H41-G41))</f>
        <v/>
      </c>
      <c r="K41" s="15" t="str">
        <f>IF(OR(G41="",G41=Y$1),"",IF(I41="",-J41/G41*100,I41/G41*100))</f>
        <v/>
      </c>
      <c r="L41" s="5" t="str">
        <f>IF(K41="","",RANK(K41,K$2:K$94,1))</f>
        <v/>
      </c>
    </row>
    <row r="42" spans="1:12" x14ac:dyDescent="0.15">
      <c r="A42" s="6" t="str">
        <f>IF(ISNUMBER('Race 3'!A48),'Race 3'!A48,"")</f>
        <v/>
      </c>
      <c r="B42" s="8" t="str">
        <f>IF(ISNUMBER('Race 3'!A48),'Race 3'!B48,"")</f>
        <v/>
      </c>
      <c r="C42" s="5" t="str">
        <f>IF(ISNUMBER('Race 3'!A48),'Race 3'!C48&amp;" "&amp;'Race 3'!D48,"")</f>
        <v/>
      </c>
      <c r="D42" s="5" t="str">
        <f>IF(ISNUMBER('Race 3'!A48),'Race 3'!G48,"")</f>
        <v/>
      </c>
      <c r="E42" s="5" t="str">
        <f>IF(ISNUMBER('Race 3'!A48),'Race 3'!I48,"")</f>
        <v/>
      </c>
      <c r="F42" s="5" t="str">
        <f>IF(ISNUMBER('Race 3'!A48),'Race 3'!H48,"")</f>
        <v/>
      </c>
      <c r="G42" s="9" t="str">
        <f>IF(ISNUMBER('Race 3'!A48),'Race 3'!O48/60,"")</f>
        <v/>
      </c>
      <c r="H42" s="14" t="str">
        <f>IF(A42="","",IF(E42="Men",VLOOKUP(F42,'Time trial standards'!A$4:B$83,2,FALSE),VLOOKUP(F42,'Time trial standards'!A$4:E$83,3,FALSE)))</f>
        <v/>
      </c>
      <c r="I42" s="11" t="str">
        <f>IF(G42="","",IF(G42-H42&gt;0,G42-H42,""))</f>
        <v/>
      </c>
      <c r="J42" s="11" t="str">
        <f>IF(G42="","",IF(G42-H42&gt;0,"",H42-G42))</f>
        <v/>
      </c>
      <c r="K42" s="15" t="str">
        <f>IF(OR(G42="",G42=Y$1),"",IF(I42="",-J42/G42*100,I42/G42*100))</f>
        <v/>
      </c>
      <c r="L42" s="5" t="str">
        <f>IF(K42="","",RANK(K42,K$2:K$94,1))</f>
        <v/>
      </c>
    </row>
    <row r="43" spans="1:12" x14ac:dyDescent="0.15">
      <c r="A43" s="6" t="str">
        <f>IF(ISNUMBER('Race 3'!A49),'Race 3'!A49,"")</f>
        <v/>
      </c>
      <c r="B43" s="8" t="str">
        <f>IF(ISNUMBER('Race 3'!A49),'Race 3'!B49,"")</f>
        <v/>
      </c>
      <c r="C43" s="5" t="str">
        <f>IF(ISNUMBER('Race 3'!A49),'Race 3'!C49&amp;" "&amp;'Race 3'!D49,"")</f>
        <v/>
      </c>
      <c r="D43" s="5" t="str">
        <f>IF(ISNUMBER('Race 3'!A49),'Race 3'!G49,"")</f>
        <v/>
      </c>
      <c r="E43" s="5" t="str">
        <f>IF(ISNUMBER('Race 3'!A49),'Race 3'!I49,"")</f>
        <v/>
      </c>
      <c r="F43" s="5" t="str">
        <f>IF(ISNUMBER('Race 3'!A49),'Race 3'!H49,"")</f>
        <v/>
      </c>
      <c r="G43" s="9" t="str">
        <f>IF(ISNUMBER('Race 3'!A49),'Race 3'!O49/60,"")</f>
        <v/>
      </c>
      <c r="H43" s="14" t="str">
        <f>IF(A43="","",IF(E43="Men",VLOOKUP(F43,'Time trial standards'!A$4:B$83,2,FALSE),VLOOKUP(F43,'Time trial standards'!A$4:E$83,3,FALSE)))</f>
        <v/>
      </c>
      <c r="I43" s="11" t="str">
        <f>IF(G43="","",IF(G43-H43&gt;0,G43-H43,""))</f>
        <v/>
      </c>
      <c r="J43" s="11" t="str">
        <f>IF(G43="","",IF(G43-H43&gt;0,"",H43-G43))</f>
        <v/>
      </c>
      <c r="K43" s="15" t="str">
        <f>IF(OR(G43="",G43=Y$1),"",IF(I43="",-J43/G43*100,I43/G43*100))</f>
        <v/>
      </c>
      <c r="L43" s="5" t="str">
        <f>IF(K43="","",RANK(K43,K$2:K$94,1))</f>
        <v/>
      </c>
    </row>
    <row r="44" spans="1:12" x14ac:dyDescent="0.15">
      <c r="A44" s="6" t="str">
        <f>IF(ISNUMBER('Race 3'!A50),'Race 3'!A50,"")</f>
        <v/>
      </c>
      <c r="B44" s="8" t="str">
        <f>IF(ISNUMBER('Race 3'!A50),'Race 3'!B50,"")</f>
        <v/>
      </c>
      <c r="C44" s="5" t="str">
        <f>IF(ISNUMBER('Race 3'!A50),'Race 3'!C50&amp;" "&amp;'Race 3'!D50,"")</f>
        <v/>
      </c>
      <c r="D44" s="5" t="str">
        <f>IF(ISNUMBER('Race 3'!A50),'Race 3'!G50,"")</f>
        <v/>
      </c>
      <c r="E44" s="5" t="str">
        <f>IF(ISNUMBER('Race 3'!A50),'Race 3'!I50,"")</f>
        <v/>
      </c>
      <c r="F44" s="5" t="str">
        <f>IF(ISNUMBER('Race 3'!A50),'Race 3'!H50,"")</f>
        <v/>
      </c>
      <c r="G44" s="9" t="str">
        <f>IF(ISNUMBER('Race 3'!A50),'Race 3'!O50/60,"")</f>
        <v/>
      </c>
      <c r="H44" s="14" t="str">
        <f>IF(A44="","",IF(E44="Men",VLOOKUP(F44,'Time trial standards'!A$4:B$83,2,FALSE),VLOOKUP(F44,'Time trial standards'!A$4:E$83,3,FALSE)))</f>
        <v/>
      </c>
      <c r="I44" s="11" t="str">
        <f>IF(G44="","",IF(G44-H44&gt;0,G44-H44,""))</f>
        <v/>
      </c>
      <c r="J44" s="11" t="str">
        <f>IF(G44="","",IF(G44-H44&gt;0,"",H44-G44))</f>
        <v/>
      </c>
      <c r="K44" s="15" t="str">
        <f>IF(OR(G44="",G44=Y$1),"",IF(I44="",-J44/G44*100,I44/G44*100))</f>
        <v/>
      </c>
      <c r="L44" s="5" t="str">
        <f>IF(K44="","",RANK(K44,K$2:K$94,1))</f>
        <v/>
      </c>
    </row>
    <row r="45" spans="1:12" x14ac:dyDescent="0.15">
      <c r="A45" s="6" t="str">
        <f>IF(ISNUMBER('Race 3'!A51),'Race 3'!A51,"")</f>
        <v/>
      </c>
      <c r="B45" s="8" t="str">
        <f>IF(ISNUMBER('Race 3'!A51),'Race 3'!B51,"")</f>
        <v/>
      </c>
      <c r="C45" s="5" t="str">
        <f>IF(ISNUMBER('Race 3'!A51),'Race 3'!C51&amp;" "&amp;'Race 3'!D51,"")</f>
        <v/>
      </c>
      <c r="D45" s="5" t="str">
        <f>IF(ISNUMBER('Race 3'!A51),'Race 3'!G51,"")</f>
        <v/>
      </c>
      <c r="E45" s="5" t="str">
        <f>IF(ISNUMBER('Race 3'!A51),'Race 3'!I51,"")</f>
        <v/>
      </c>
      <c r="F45" s="5" t="str">
        <f>IF(ISNUMBER('Race 3'!A51),'Race 3'!H51,"")</f>
        <v/>
      </c>
      <c r="G45" s="9" t="str">
        <f>IF(ISNUMBER('Race 3'!A51),'Race 3'!O51/60,"")</f>
        <v/>
      </c>
      <c r="H45" s="14" t="str">
        <f>IF(A45="","",IF(E45="Men",VLOOKUP(F45,'Time trial standards'!A$4:B$83,2,FALSE),VLOOKUP(F45,'Time trial standards'!A$4:E$83,3,FALSE)))</f>
        <v/>
      </c>
      <c r="I45" s="11" t="str">
        <f>IF(G45="","",IF(G45-H45&gt;0,G45-H45,""))</f>
        <v/>
      </c>
      <c r="J45" s="11" t="str">
        <f>IF(G45="","",IF(G45-H45&gt;0,"",H45-G45))</f>
        <v/>
      </c>
      <c r="K45" s="15" t="str">
        <f>IF(OR(G45="",G45=Y$1),"",IF(I45="",-J45/G45*100,I45/G45*100))</f>
        <v/>
      </c>
      <c r="L45" s="5" t="str">
        <f>IF(K45="","",RANK(K45,K$2:K$94,1))</f>
        <v/>
      </c>
    </row>
    <row r="46" spans="1:12" x14ac:dyDescent="0.15">
      <c r="A46" s="6" t="str">
        <f>IF(ISNUMBER('Race 3'!A52),'Race 3'!A52,"")</f>
        <v/>
      </c>
      <c r="B46" s="8" t="str">
        <f>IF(ISNUMBER('Race 3'!A52),'Race 3'!B52,"")</f>
        <v/>
      </c>
      <c r="C46" s="5" t="str">
        <f>IF(ISNUMBER('Race 3'!A52),'Race 3'!C52&amp;" "&amp;'Race 3'!D52,"")</f>
        <v/>
      </c>
      <c r="D46" s="5" t="str">
        <f>IF(ISNUMBER('Race 3'!A52),'Race 3'!G52,"")</f>
        <v/>
      </c>
      <c r="E46" s="5" t="str">
        <f>IF(ISNUMBER('Race 3'!A52),'Race 3'!I52,"")</f>
        <v/>
      </c>
      <c r="F46" s="5" t="str">
        <f>IF(ISNUMBER('Race 3'!A52),'Race 3'!H52,"")</f>
        <v/>
      </c>
      <c r="G46" s="9" t="str">
        <f>IF(ISNUMBER('Race 3'!A52),'Race 3'!O52/60,"")</f>
        <v/>
      </c>
      <c r="H46" s="14" t="str">
        <f>IF(A46="","",IF(E46="Men",VLOOKUP(F46,'Time trial standards'!A$4:B$83,2,FALSE),VLOOKUP(F46,'Time trial standards'!A$4:E$83,3,FALSE)))</f>
        <v/>
      </c>
      <c r="I46" s="11" t="str">
        <f>IF(G46="","",IF(G46-H46&gt;0,G46-H46,""))</f>
        <v/>
      </c>
      <c r="J46" s="11" t="str">
        <f>IF(G46="","",IF(G46-H46&gt;0,"",H46-G46))</f>
        <v/>
      </c>
      <c r="K46" s="15" t="str">
        <f>IF(OR(G46="",G46=Y$1),"",IF(I46="",-J46/G46*100,I46/G46*100))</f>
        <v/>
      </c>
      <c r="L46" s="5" t="str">
        <f>IF(K46="","",RANK(K46,K$2:K$94,1))</f>
        <v/>
      </c>
    </row>
    <row r="47" spans="1:12" x14ac:dyDescent="0.15">
      <c r="A47" s="6" t="str">
        <f>IF(ISNUMBER('Race 3'!A53),'Race 3'!A53,"")</f>
        <v/>
      </c>
      <c r="B47" s="8" t="str">
        <f>IF(ISNUMBER('Race 3'!A53),'Race 3'!B53,"")</f>
        <v/>
      </c>
      <c r="C47" s="5" t="str">
        <f>IF(ISNUMBER('Race 3'!A53),'Race 3'!C53&amp;" "&amp;'Race 3'!D53,"")</f>
        <v/>
      </c>
      <c r="D47" s="5" t="str">
        <f>IF(ISNUMBER('Race 3'!A53),'Race 3'!G53,"")</f>
        <v/>
      </c>
      <c r="E47" s="5" t="str">
        <f>IF(ISNUMBER('Race 3'!A53),'Race 3'!I53,"")</f>
        <v/>
      </c>
      <c r="F47" s="5" t="str">
        <f>IF(ISNUMBER('Race 3'!A53),'Race 3'!H53,"")</f>
        <v/>
      </c>
      <c r="G47" s="9" t="str">
        <f>IF(ISNUMBER('Race 3'!A53),'Race 3'!O53/60,"")</f>
        <v/>
      </c>
      <c r="H47" s="14" t="str">
        <f>IF(A47="","",IF(E47="Men",VLOOKUP(F47,'Time trial standards'!A$4:B$83,2,FALSE),VLOOKUP(F47,'Time trial standards'!A$4:E$83,3,FALSE)))</f>
        <v/>
      </c>
      <c r="I47" s="11" t="str">
        <f>IF(G47="","",IF(G47-H47&gt;0,G47-H47,""))</f>
        <v/>
      </c>
      <c r="J47" s="11" t="str">
        <f>IF(G47="","",IF(G47-H47&gt;0,"",H47-G47))</f>
        <v/>
      </c>
      <c r="K47" s="15" t="str">
        <f>IF(OR(G47="",G47=Y$1),"",IF(I47="",-J47/G47*100,I47/G47*100))</f>
        <v/>
      </c>
      <c r="L47" s="5" t="str">
        <f>IF(K47="","",RANK(K47,K$2:K$94,1))</f>
        <v/>
      </c>
    </row>
    <row r="48" spans="1:12" x14ac:dyDescent="0.15">
      <c r="A48" s="6" t="str">
        <f>IF(ISNUMBER('Race 3'!A54),'Race 3'!A54,"")</f>
        <v/>
      </c>
      <c r="B48" s="8" t="str">
        <f>IF(ISNUMBER('Race 3'!A54),'Race 3'!B54,"")</f>
        <v/>
      </c>
      <c r="C48" s="5" t="str">
        <f>IF(ISNUMBER('Race 3'!A54),'Race 3'!C54&amp;" "&amp;'Race 3'!D54,"")</f>
        <v/>
      </c>
      <c r="D48" s="5" t="str">
        <f>IF(ISNUMBER('Race 3'!A54),'Race 3'!G54,"")</f>
        <v/>
      </c>
      <c r="E48" s="5" t="str">
        <f>IF(ISNUMBER('Race 3'!A54),'Race 3'!I54,"")</f>
        <v/>
      </c>
      <c r="F48" s="5" t="str">
        <f>IF(ISNUMBER('Race 3'!A54),'Race 3'!H54,"")</f>
        <v/>
      </c>
      <c r="G48" s="9" t="str">
        <f>IF(ISNUMBER('Race 3'!A54),'Race 3'!O54/60,"")</f>
        <v/>
      </c>
      <c r="H48" s="14" t="str">
        <f>IF(A48="","",IF(E48="Men",VLOOKUP(F48,'Time trial standards'!A$4:B$83,2,FALSE),VLOOKUP(F48,'Time trial standards'!A$4:E$83,3,FALSE)))</f>
        <v/>
      </c>
      <c r="I48" s="11" t="str">
        <f>IF(G48="","",IF(G48-H48&gt;0,G48-H48,""))</f>
        <v/>
      </c>
      <c r="J48" s="11" t="str">
        <f>IF(G48="","",IF(G48-H48&gt;0,"",H48-G48))</f>
        <v/>
      </c>
      <c r="K48" s="15" t="str">
        <f>IF(OR(G48="",G48=Y$1),"",IF(I48="",-J48/G48*100,I48/G48*100))</f>
        <v/>
      </c>
      <c r="L48" s="5" t="str">
        <f>IF(K48="","",RANK(K48,K$2:K$94,1))</f>
        <v/>
      </c>
    </row>
    <row r="49" spans="1:12" x14ac:dyDescent="0.15">
      <c r="A49" s="6" t="str">
        <f>IF(ISNUMBER('Race 3'!A55),'Race 3'!A55,"")</f>
        <v/>
      </c>
      <c r="B49" s="8" t="str">
        <f>IF(ISNUMBER('Race 3'!A55),'Race 3'!B55,"")</f>
        <v/>
      </c>
      <c r="C49" s="5" t="str">
        <f>IF(ISNUMBER('Race 3'!A55),'Race 3'!C55&amp;" "&amp;'Race 3'!D55,"")</f>
        <v/>
      </c>
      <c r="D49" s="5" t="str">
        <f>IF(ISNUMBER('Race 3'!A55),'Race 3'!G55,"")</f>
        <v/>
      </c>
      <c r="E49" s="5" t="str">
        <f>IF(ISNUMBER('Race 3'!A55),'Race 3'!I55,"")</f>
        <v/>
      </c>
      <c r="F49" s="5" t="str">
        <f>IF(ISNUMBER('Race 3'!A55),'Race 3'!H55,"")</f>
        <v/>
      </c>
      <c r="G49" s="9" t="str">
        <f>IF(ISNUMBER('Race 3'!A55),'Race 3'!O55/60,"")</f>
        <v/>
      </c>
      <c r="H49" s="14" t="str">
        <f>IF(A49="","",IF(E49="Men",VLOOKUP(F49,'Time trial standards'!A$4:B$83,2,FALSE),VLOOKUP(F49,'Time trial standards'!A$4:E$83,3,FALSE)))</f>
        <v/>
      </c>
      <c r="I49" s="11" t="str">
        <f>IF(G49="","",IF(G49-H49&gt;0,G49-H49,""))</f>
        <v/>
      </c>
      <c r="J49" s="11" t="str">
        <f>IF(G49="","",IF(G49-H49&gt;0,"",H49-G49))</f>
        <v/>
      </c>
      <c r="K49" s="15" t="str">
        <f>IF(OR(G49="",G49=Y$1),"",IF(I49="",-J49/G49*100,I49/G49*100))</f>
        <v/>
      </c>
      <c r="L49" s="5" t="str">
        <f>IF(K49="","",RANK(K49,K$2:K$94,1))</f>
        <v/>
      </c>
    </row>
    <row r="50" spans="1:12" x14ac:dyDescent="0.15">
      <c r="A50" s="6" t="str">
        <f>IF(ISNUMBER('Race 3'!A56),'Race 3'!A56,"")</f>
        <v/>
      </c>
      <c r="B50" s="8" t="str">
        <f>IF(ISNUMBER('Race 3'!A56),'Race 3'!B56,"")</f>
        <v/>
      </c>
      <c r="C50" s="5" t="str">
        <f>IF(ISNUMBER('Race 3'!A56),'Race 3'!C56&amp;" "&amp;'Race 3'!D56,"")</f>
        <v/>
      </c>
      <c r="D50" s="5" t="str">
        <f>IF(ISNUMBER('Race 3'!A56),'Race 3'!G56,"")</f>
        <v/>
      </c>
      <c r="E50" s="5" t="str">
        <f>IF(ISNUMBER('Race 3'!A56),'Race 3'!I56,"")</f>
        <v/>
      </c>
      <c r="F50" s="5" t="str">
        <f>IF(ISNUMBER('Race 3'!A56),'Race 3'!H56,"")</f>
        <v/>
      </c>
      <c r="G50" s="9" t="str">
        <f>IF(ISNUMBER('Race 3'!A56),'Race 3'!O56/60,"")</f>
        <v/>
      </c>
      <c r="H50" s="14" t="str">
        <f>IF(A50="","",IF(E50="Men",VLOOKUP(F50,'Time trial standards'!A$4:B$83,2,FALSE),VLOOKUP(F50,'Time trial standards'!A$4:E$83,3,FALSE)))</f>
        <v/>
      </c>
      <c r="I50" s="11" t="str">
        <f>IF(G50="","",IF(G50-H50&gt;0,G50-H50,""))</f>
        <v/>
      </c>
      <c r="J50" s="11" t="str">
        <f>IF(G50="","",IF(G50-H50&gt;0,"",H50-G50))</f>
        <v/>
      </c>
      <c r="K50" s="15" t="str">
        <f>IF(OR(G50="",G50=Y$1),"",IF(I50="",-J50/G50*100,I50/G50*100))</f>
        <v/>
      </c>
      <c r="L50" s="5" t="str">
        <f>IF(K50="","",RANK(K50,K$2:K$94,1))</f>
        <v/>
      </c>
    </row>
    <row r="51" spans="1:12" x14ac:dyDescent="0.15">
      <c r="A51" s="6" t="str">
        <f>IF(ISNUMBER('Race 3'!A57),'Race 3'!A57,"")</f>
        <v/>
      </c>
      <c r="B51" s="8" t="str">
        <f>IF(ISNUMBER('Race 3'!A57),'Race 3'!B57,"")</f>
        <v/>
      </c>
      <c r="C51" s="5" t="str">
        <f>IF(ISNUMBER('Race 3'!A57),'Race 3'!C57&amp;" "&amp;'Race 3'!D57,"")</f>
        <v/>
      </c>
      <c r="D51" s="5" t="str">
        <f>IF(ISNUMBER('Race 3'!A57),'Race 3'!G57,"")</f>
        <v/>
      </c>
      <c r="E51" s="5" t="str">
        <f>IF(ISNUMBER('Race 3'!A57),'Race 3'!I57,"")</f>
        <v/>
      </c>
      <c r="F51" s="5" t="str">
        <f>IF(ISNUMBER('Race 3'!A57),'Race 3'!H57,"")</f>
        <v/>
      </c>
      <c r="G51" s="9" t="str">
        <f>IF(ISNUMBER('Race 3'!A57),'Race 3'!O57/60,"")</f>
        <v/>
      </c>
      <c r="H51" s="14" t="str">
        <f>IF(A51="","",IF(E51="Men",VLOOKUP(F51,'Time trial standards'!A$4:B$83,2,FALSE),VLOOKUP(F51,'Time trial standards'!A$4:E$83,3,FALSE)))</f>
        <v/>
      </c>
      <c r="I51" s="11" t="str">
        <f>IF(G51="","",IF(G51-H51&gt;0,G51-H51,""))</f>
        <v/>
      </c>
      <c r="J51" s="11" t="str">
        <f>IF(G51="","",IF(G51-H51&gt;0,"",H51-G51))</f>
        <v/>
      </c>
      <c r="K51" s="15" t="str">
        <f>IF(OR(G51="",G51=Y$1),"",IF(I51="",-J51/G51*100,I51/G51*100))</f>
        <v/>
      </c>
      <c r="L51" s="5" t="str">
        <f>IF(K51="","",RANK(K51,K$2:K$94,1))</f>
        <v/>
      </c>
    </row>
    <row r="52" spans="1:12" x14ac:dyDescent="0.15">
      <c r="A52" s="6" t="str">
        <f>IF(ISNUMBER('Race 3'!A58),'Race 3'!A58,"")</f>
        <v/>
      </c>
      <c r="B52" s="8" t="str">
        <f>IF(ISNUMBER('Race 3'!A58),'Race 3'!B58,"")</f>
        <v/>
      </c>
      <c r="C52" s="5" t="str">
        <f>IF(ISNUMBER('Race 3'!A58),'Race 3'!C58&amp;" "&amp;'Race 3'!D58,"")</f>
        <v/>
      </c>
      <c r="D52" s="5" t="str">
        <f>IF(ISNUMBER('Race 3'!A58),'Race 3'!G58,"")</f>
        <v/>
      </c>
      <c r="E52" s="5" t="str">
        <f>IF(ISNUMBER('Race 3'!A58),'Race 3'!I58,"")</f>
        <v/>
      </c>
      <c r="F52" s="5" t="str">
        <f>IF(ISNUMBER('Race 3'!A58),'Race 3'!H58,"")</f>
        <v/>
      </c>
      <c r="G52" s="9" t="str">
        <f>IF(ISNUMBER('Race 3'!A58),'Race 3'!O58/60,"")</f>
        <v/>
      </c>
      <c r="H52" s="14" t="str">
        <f>IF(A52="","",IF(E52="Men",VLOOKUP(F52,'Time trial standards'!A$4:B$83,2,FALSE),VLOOKUP(F52,'Time trial standards'!A$4:E$83,3,FALSE)))</f>
        <v/>
      </c>
      <c r="I52" s="11" t="str">
        <f>IF(G52="","",IF(G52-H52&gt;0,G52-H52,""))</f>
        <v/>
      </c>
      <c r="J52" s="11" t="str">
        <f>IF(G52="","",IF(G52-H52&gt;0,"",H52-G52))</f>
        <v/>
      </c>
      <c r="K52" s="15" t="str">
        <f>IF(OR(G52="",G52=Y$1),"",IF(I52="",-J52/G52*100,I52/G52*100))</f>
        <v/>
      </c>
      <c r="L52" s="5" t="str">
        <f>IF(K52="","",RANK(K52,K$2:K$94,1))</f>
        <v/>
      </c>
    </row>
    <row r="53" spans="1:12" x14ac:dyDescent="0.15">
      <c r="A53" s="6" t="str">
        <f>IF(ISNUMBER('Race 3'!A59),'Race 3'!A59,"")</f>
        <v/>
      </c>
      <c r="B53" s="8" t="str">
        <f>IF(ISNUMBER('Race 3'!A59),'Race 3'!B59,"")</f>
        <v/>
      </c>
      <c r="C53" s="5" t="str">
        <f>IF(ISNUMBER('Race 3'!A59),'Race 3'!C59&amp;" "&amp;'Race 3'!D59,"")</f>
        <v/>
      </c>
      <c r="D53" s="5" t="str">
        <f>IF(ISNUMBER('Race 3'!A59),'Race 3'!G59,"")</f>
        <v/>
      </c>
      <c r="E53" s="5" t="str">
        <f>IF(ISNUMBER('Race 3'!A59),'Race 3'!I59,"")</f>
        <v/>
      </c>
      <c r="F53" s="5" t="str">
        <f>IF(ISNUMBER('Race 3'!A59),'Race 3'!H59,"")</f>
        <v/>
      </c>
      <c r="G53" s="9" t="str">
        <f>IF(ISNUMBER('Race 3'!A59),'Race 3'!O59/60,"")</f>
        <v/>
      </c>
      <c r="H53" s="14" t="str">
        <f>IF(A53="","",IF(E53="Men",VLOOKUP(F53,'Time trial standards'!A$4:B$83,2,FALSE),VLOOKUP(F53,'Time trial standards'!A$4:E$83,3,FALSE)))</f>
        <v/>
      </c>
      <c r="I53" s="11" t="str">
        <f>IF(G53="","",IF(G53-H53&gt;0,G53-H53,""))</f>
        <v/>
      </c>
      <c r="J53" s="11" t="str">
        <f>IF(G53="","",IF(G53-H53&gt;0,"",H53-G53))</f>
        <v/>
      </c>
      <c r="K53" s="15" t="str">
        <f>IF(OR(G53="",G53=Y$1),"",IF(I53="",-J53/G53*100,I53/G53*100))</f>
        <v/>
      </c>
      <c r="L53" s="5" t="str">
        <f>IF(K53="","",RANK(K53,K$2:K$94,1))</f>
        <v/>
      </c>
    </row>
    <row r="54" spans="1:12" x14ac:dyDescent="0.15">
      <c r="A54" s="6" t="str">
        <f>IF(ISNUMBER('Race 3'!A60),'Race 3'!A60,"")</f>
        <v/>
      </c>
      <c r="B54" s="8" t="str">
        <f>IF(ISNUMBER('Race 3'!A60),'Race 3'!B60,"")</f>
        <v/>
      </c>
      <c r="C54" s="5" t="str">
        <f>IF(ISNUMBER('Race 3'!A60),'Race 3'!C60&amp;" "&amp;'Race 3'!D60,"")</f>
        <v/>
      </c>
      <c r="D54" s="5" t="str">
        <f>IF(ISNUMBER('Race 3'!A60),'Race 3'!G60,"")</f>
        <v/>
      </c>
      <c r="E54" s="5" t="str">
        <f>IF(ISNUMBER('Race 3'!A60),'Race 3'!I60,"")</f>
        <v/>
      </c>
      <c r="F54" s="5" t="str">
        <f>IF(ISNUMBER('Race 3'!A60),'Race 3'!H60,"")</f>
        <v/>
      </c>
      <c r="G54" s="9" t="str">
        <f>IF(ISNUMBER('Race 3'!A60),'Race 3'!O60/60,"")</f>
        <v/>
      </c>
      <c r="H54" s="14" t="str">
        <f>IF(A54="","",IF(E54="Men",VLOOKUP(F54,'Time trial standards'!A$4:B$83,2,FALSE),VLOOKUP(F54,'Time trial standards'!A$4:E$83,3,FALSE)))</f>
        <v/>
      </c>
      <c r="I54" s="11" t="str">
        <f>IF(G54="","",IF(G54-H54&gt;0,G54-H54,""))</f>
        <v/>
      </c>
      <c r="J54" s="11" t="str">
        <f>IF(G54="","",IF(G54-H54&gt;0,"",H54-G54))</f>
        <v/>
      </c>
      <c r="K54" s="15" t="str">
        <f>IF(OR(G54="",G54=Y$1),"",IF(I54="",-J54/G54*100,I54/G54*100))</f>
        <v/>
      </c>
      <c r="L54" s="5" t="str">
        <f>IF(K54="","",RANK(K54,K$2:K$94,1))</f>
        <v/>
      </c>
    </row>
    <row r="55" spans="1:12" x14ac:dyDescent="0.15">
      <c r="A55" s="6" t="str">
        <f>IF(ISNUMBER('Race 3'!A61),'Race 3'!A61,"")</f>
        <v/>
      </c>
      <c r="B55" s="8" t="str">
        <f>IF(ISNUMBER('Race 3'!A61),'Race 3'!B61,"")</f>
        <v/>
      </c>
      <c r="C55" s="5" t="str">
        <f>IF(ISNUMBER('Race 3'!A61),'Race 3'!C61&amp;" "&amp;'Race 3'!D61,"")</f>
        <v/>
      </c>
      <c r="D55" s="5" t="str">
        <f>IF(ISNUMBER('Race 3'!A61),'Race 3'!G61,"")</f>
        <v/>
      </c>
      <c r="E55" s="5" t="str">
        <f>IF(ISNUMBER('Race 3'!A61),'Race 3'!I61,"")</f>
        <v/>
      </c>
      <c r="F55" s="5" t="str">
        <f>IF(ISNUMBER('Race 3'!A61),'Race 3'!H61,"")</f>
        <v/>
      </c>
      <c r="G55" s="9" t="str">
        <f>IF(ISNUMBER('Race 3'!A61),'Race 3'!O61/60,"")</f>
        <v/>
      </c>
      <c r="H55" s="14" t="str">
        <f>IF(A55="","",IF(E55="Men",VLOOKUP(F55,'Time trial standards'!A$4:B$83,2,FALSE),VLOOKUP(F55,'Time trial standards'!A$4:E$83,3,FALSE)))</f>
        <v/>
      </c>
      <c r="I55" s="11" t="str">
        <f>IF(G55="","",IF(G55-H55&gt;0,G55-H55,""))</f>
        <v/>
      </c>
      <c r="J55" s="11" t="str">
        <f>IF(G55="","",IF(G55-H55&gt;0,"",H55-G55))</f>
        <v/>
      </c>
      <c r="K55" s="15" t="str">
        <f>IF(OR(G55="",G55=Y$1),"",IF(I55="",-J55/G55*100,I55/G55*100))</f>
        <v/>
      </c>
      <c r="L55" s="5" t="str">
        <f>IF(K55="","",RANK(K55,K$2:K$94,1))</f>
        <v/>
      </c>
    </row>
    <row r="56" spans="1:12" x14ac:dyDescent="0.15">
      <c r="A56" s="6" t="str">
        <f>IF(ISNUMBER('Race 3'!A62),'Race 3'!A62,"")</f>
        <v/>
      </c>
      <c r="B56" s="8" t="str">
        <f>IF(ISNUMBER('Race 3'!A62),'Race 3'!B62,"")</f>
        <v/>
      </c>
      <c r="C56" s="5" t="str">
        <f>IF(ISNUMBER('Race 3'!A62),'Race 3'!C62&amp;" "&amp;'Race 3'!D62,"")</f>
        <v/>
      </c>
      <c r="D56" s="5" t="str">
        <f>IF(ISNUMBER('Race 3'!A62),'Race 3'!G62,"")</f>
        <v/>
      </c>
      <c r="E56" s="5" t="str">
        <f>IF(ISNUMBER('Race 3'!A62),'Race 3'!I62,"")</f>
        <v/>
      </c>
      <c r="F56" s="5" t="str">
        <f>IF(ISNUMBER('Race 3'!A62),'Race 3'!H62,"")</f>
        <v/>
      </c>
      <c r="G56" s="9" t="str">
        <f>IF(ISNUMBER('Race 3'!A62),'Race 3'!O62/60,"")</f>
        <v/>
      </c>
      <c r="H56" s="14" t="str">
        <f>IF(A56="","",IF(E56="Men",VLOOKUP(F56,'Time trial standards'!A$4:B$83,2,FALSE),VLOOKUP(F56,'Time trial standards'!A$4:E$83,3,FALSE)))</f>
        <v/>
      </c>
      <c r="I56" s="11" t="str">
        <f>IF(G56="","",IF(G56-H56&gt;0,G56-H56,""))</f>
        <v/>
      </c>
      <c r="J56" s="11" t="str">
        <f>IF(G56="","",IF(G56-H56&gt;0,"",H56-G56))</f>
        <v/>
      </c>
      <c r="K56" s="15" t="str">
        <f>IF(OR(G56="",G56=Y$1),"",IF(I56="",-J56/G56*100,I56/G56*100))</f>
        <v/>
      </c>
      <c r="L56" s="5" t="str">
        <f>IF(K56="","",RANK(K56,K$2:K$94,1))</f>
        <v/>
      </c>
    </row>
    <row r="57" spans="1:12" x14ac:dyDescent="0.15">
      <c r="A57" s="6" t="str">
        <f>IF(ISNUMBER('Race 3'!A63),'Race 3'!A63,"")</f>
        <v/>
      </c>
      <c r="B57" s="8" t="str">
        <f>IF(ISNUMBER('Race 3'!A63),'Race 3'!B63,"")</f>
        <v/>
      </c>
      <c r="C57" s="5" t="str">
        <f>IF(ISNUMBER('Race 3'!A63),'Race 3'!C63&amp;" "&amp;'Race 3'!D63,"")</f>
        <v/>
      </c>
      <c r="D57" s="5" t="str">
        <f>IF(ISNUMBER('Race 3'!A63),'Race 3'!G63,"")</f>
        <v/>
      </c>
      <c r="E57" s="5" t="str">
        <f>IF(ISNUMBER('Race 3'!A63),'Race 3'!I63,"")</f>
        <v/>
      </c>
      <c r="F57" s="5" t="str">
        <f>IF(ISNUMBER('Race 3'!A63),'Race 3'!H63,"")</f>
        <v/>
      </c>
      <c r="G57" s="9" t="str">
        <f>IF(ISNUMBER('Race 3'!A63),'Race 3'!O63/60,"")</f>
        <v/>
      </c>
      <c r="H57" s="14" t="str">
        <f>IF(A57="","",IF(E57="Men",VLOOKUP(F57,'Time trial standards'!A$4:B$83,2,FALSE),VLOOKUP(F57,'Time trial standards'!A$4:E$83,3,FALSE)))</f>
        <v/>
      </c>
      <c r="I57" s="11" t="str">
        <f>IF(G57="","",IF(G57-H57&gt;0,G57-H57,""))</f>
        <v/>
      </c>
      <c r="J57" s="11" t="str">
        <f>IF(G57="","",IF(G57-H57&gt;0,"",H57-G57))</f>
        <v/>
      </c>
      <c r="K57" s="15" t="str">
        <f>IF(OR(G57="",G57=Y$1),"",IF(I57="",-J57/G57*100,I57/G57*100))</f>
        <v/>
      </c>
      <c r="L57" s="5" t="str">
        <f>IF(K57="","",RANK(K57,K$2:K$94,1))</f>
        <v/>
      </c>
    </row>
    <row r="58" spans="1:12" x14ac:dyDescent="0.15">
      <c r="A58" s="6" t="str">
        <f>IF(ISNUMBER('Race 3'!A64),'Race 3'!A64,"")</f>
        <v/>
      </c>
      <c r="B58" s="8" t="str">
        <f>IF(ISNUMBER('Race 3'!A64),'Race 3'!B64,"")</f>
        <v/>
      </c>
      <c r="C58" s="5" t="str">
        <f>IF(ISNUMBER('Race 3'!A64),'Race 3'!C64&amp;" "&amp;'Race 3'!D64,"")</f>
        <v/>
      </c>
      <c r="D58" s="5" t="str">
        <f>IF(ISNUMBER('Race 3'!A64),'Race 3'!G64,"")</f>
        <v/>
      </c>
      <c r="E58" s="5" t="str">
        <f>IF(ISNUMBER('Race 3'!A64),'Race 3'!I64,"")</f>
        <v/>
      </c>
      <c r="F58" s="5" t="str">
        <f>IF(ISNUMBER('Race 3'!A64),'Race 3'!H64,"")</f>
        <v/>
      </c>
      <c r="G58" s="9" t="str">
        <f>IF(ISNUMBER('Race 3'!A64),'Race 3'!O64/60,"")</f>
        <v/>
      </c>
      <c r="H58" s="14" t="str">
        <f>IF(A58="","",IF(E58="Men",VLOOKUP(F58,'Time trial standards'!A$4:B$83,2,FALSE),VLOOKUP(F58,'Time trial standards'!A$4:E$83,3,FALSE)))</f>
        <v/>
      </c>
      <c r="I58" s="11" t="str">
        <f>IF(G58="","",IF(G58-H58&gt;0,G58-H58,""))</f>
        <v/>
      </c>
      <c r="J58" s="11" t="str">
        <f>IF(G58="","",IF(G58-H58&gt;0,"",H58-G58))</f>
        <v/>
      </c>
      <c r="K58" s="15" t="str">
        <f>IF(OR(G58="",G58=Y$1),"",IF(I58="",-J58/G58*100,I58/G58*100))</f>
        <v/>
      </c>
      <c r="L58" s="5" t="str">
        <f>IF(K58="","",RANK(K58,K$2:K$94,1))</f>
        <v/>
      </c>
    </row>
    <row r="59" spans="1:12" x14ac:dyDescent="0.15">
      <c r="A59" s="6" t="str">
        <f>IF(ISNUMBER('Race 3'!A65),'Race 3'!A65,"")</f>
        <v/>
      </c>
      <c r="B59" s="8" t="str">
        <f>IF(ISNUMBER('Race 3'!A65),'Race 3'!B65,"")</f>
        <v/>
      </c>
      <c r="C59" s="5" t="str">
        <f>IF(ISNUMBER('Race 3'!A65),'Race 3'!C65&amp;" "&amp;'Race 3'!D65,"")</f>
        <v/>
      </c>
      <c r="D59" s="5" t="str">
        <f>IF(ISNUMBER('Race 3'!A65),'Race 3'!G65,"")</f>
        <v/>
      </c>
      <c r="E59" s="5" t="str">
        <f>IF(ISNUMBER('Race 3'!A65),'Race 3'!I65,"")</f>
        <v/>
      </c>
      <c r="F59" s="5" t="str">
        <f>IF(ISNUMBER('Race 3'!A65),'Race 3'!H65,"")</f>
        <v/>
      </c>
      <c r="G59" s="9" t="str">
        <f>IF(ISNUMBER('Race 3'!A65),'Race 3'!O65/60,"")</f>
        <v/>
      </c>
      <c r="H59" s="14" t="str">
        <f>IF(A59="","",IF(E59="Men",VLOOKUP(F59,'Time trial standards'!A$4:B$83,2,FALSE),VLOOKUP(F59,'Time trial standards'!A$4:E$83,3,FALSE)))</f>
        <v/>
      </c>
      <c r="I59" s="11" t="str">
        <f>IF(G59="","",IF(G59-H59&gt;0,G59-H59,""))</f>
        <v/>
      </c>
      <c r="J59" s="11" t="str">
        <f>IF(G59="","",IF(G59-H59&gt;0,"",H59-G59))</f>
        <v/>
      </c>
      <c r="K59" s="15" t="str">
        <f>IF(OR(G59="",G59=Y$1),"",IF(I59="",-J59/G59*100,I59/G59*100))</f>
        <v/>
      </c>
      <c r="L59" s="5" t="str">
        <f>IF(K59="","",RANK(K59,K$2:K$94,1))</f>
        <v/>
      </c>
    </row>
    <row r="60" spans="1:12" x14ac:dyDescent="0.15">
      <c r="A60" s="6" t="str">
        <f>IF(ISNUMBER('Race 3'!A66),'Race 3'!A66,"")</f>
        <v/>
      </c>
      <c r="B60" s="8" t="str">
        <f>IF(ISNUMBER('Race 3'!A66),'Race 3'!B66,"")</f>
        <v/>
      </c>
      <c r="C60" s="5" t="str">
        <f>IF(ISNUMBER('Race 3'!A66),'Race 3'!C66&amp;" "&amp;'Race 3'!D66,"")</f>
        <v/>
      </c>
      <c r="D60" s="5" t="str">
        <f>IF(ISNUMBER('Race 3'!A66),'Race 3'!G66,"")</f>
        <v/>
      </c>
      <c r="E60" s="5" t="str">
        <f>IF(ISNUMBER('Race 3'!A66),'Race 3'!I66,"")</f>
        <v/>
      </c>
      <c r="F60" s="5" t="str">
        <f>IF(ISNUMBER('Race 3'!A66),'Race 3'!H66,"")</f>
        <v/>
      </c>
      <c r="G60" s="9" t="str">
        <f>IF(ISNUMBER('Race 3'!A66),'Race 3'!O66/60,"")</f>
        <v/>
      </c>
      <c r="H60" s="14" t="str">
        <f>IF(A60="","",IF(E60="Men",VLOOKUP(F60,'Time trial standards'!A$4:B$83,2,FALSE),VLOOKUP(F60,'Time trial standards'!A$4:E$83,3,FALSE)))</f>
        <v/>
      </c>
      <c r="I60" s="11" t="str">
        <f>IF(G60="","",IF(G60-H60&gt;0,G60-H60,""))</f>
        <v/>
      </c>
      <c r="J60" s="11" t="str">
        <f>IF(G60="","",IF(G60-H60&gt;0,"",H60-G60))</f>
        <v/>
      </c>
      <c r="K60" s="15" t="str">
        <f>IF(OR(G60="",G60=Y$1),"",IF(I60="",-J60/G60*100,I60/G60*100))</f>
        <v/>
      </c>
      <c r="L60" s="5" t="str">
        <f>IF(K60="","",RANK(K60,K$2:K$94,1))</f>
        <v/>
      </c>
    </row>
    <row r="61" spans="1:12" x14ac:dyDescent="0.15">
      <c r="A61" s="6" t="str">
        <f>IF(ISNUMBER('Race 3'!A67),'Race 3'!A67,"")</f>
        <v/>
      </c>
      <c r="B61" s="8" t="str">
        <f>IF(ISNUMBER('Race 3'!A67),'Race 3'!B67,"")</f>
        <v/>
      </c>
      <c r="C61" s="5" t="str">
        <f>IF(ISNUMBER('Race 3'!A67),'Race 3'!C67&amp;" "&amp;'Race 3'!D67,"")</f>
        <v/>
      </c>
      <c r="D61" s="5" t="str">
        <f>IF(ISNUMBER('Race 3'!A67),'Race 3'!G67,"")</f>
        <v/>
      </c>
      <c r="E61" s="5" t="str">
        <f>IF(ISNUMBER('Race 3'!A67),'Race 3'!I67,"")</f>
        <v/>
      </c>
      <c r="F61" s="5" t="str">
        <f>IF(ISNUMBER('Race 3'!A67),'Race 3'!H67,"")</f>
        <v/>
      </c>
      <c r="G61" s="9" t="str">
        <f>IF(ISNUMBER('Race 3'!A67),'Race 3'!O67/60,"")</f>
        <v/>
      </c>
      <c r="H61" s="14" t="str">
        <f>IF(A61="","",IF(E61="Men",VLOOKUP(F61,'Time trial standards'!A$4:B$83,2,FALSE),VLOOKUP(F61,'Time trial standards'!A$4:E$83,3,FALSE)))</f>
        <v/>
      </c>
      <c r="I61" s="11" t="str">
        <f>IF(G61="","",IF(G61-H61&gt;0,G61-H61,""))</f>
        <v/>
      </c>
      <c r="J61" s="11" t="str">
        <f>IF(G61="","",IF(G61-H61&gt;0,"",H61-G61))</f>
        <v/>
      </c>
      <c r="K61" s="15" t="str">
        <f>IF(OR(G61="",G61=Y$1),"",IF(I61="",-J61/G61*100,I61/G61*100))</f>
        <v/>
      </c>
      <c r="L61" s="5" t="str">
        <f>IF(K61="","",RANK(K61,K$2:K$94,1))</f>
        <v/>
      </c>
    </row>
    <row r="62" spans="1:12" x14ac:dyDescent="0.15">
      <c r="A62" s="6" t="str">
        <f>IF(ISNUMBER('Race 3'!A68),'Race 3'!A68,"")</f>
        <v/>
      </c>
      <c r="B62" s="8" t="str">
        <f>IF(ISNUMBER('Race 3'!A68),'Race 3'!B68,"")</f>
        <v/>
      </c>
      <c r="C62" s="5" t="str">
        <f>IF(ISNUMBER('Race 3'!A68),'Race 3'!C68&amp;" "&amp;'Race 3'!D68,"")</f>
        <v/>
      </c>
      <c r="D62" s="5" t="str">
        <f>IF(ISNUMBER('Race 3'!A68),'Race 3'!G68,"")</f>
        <v/>
      </c>
      <c r="E62" s="5" t="str">
        <f>IF(ISNUMBER('Race 3'!A68),'Race 3'!I68,"")</f>
        <v/>
      </c>
      <c r="F62" s="5" t="str">
        <f>IF(ISNUMBER('Race 3'!A68),'Race 3'!H68,"")</f>
        <v/>
      </c>
      <c r="G62" s="9" t="str">
        <f>IF(ISNUMBER('Race 3'!A68),'Race 3'!O68/60,"")</f>
        <v/>
      </c>
      <c r="H62" s="14" t="str">
        <f>IF(A62="","",IF(E62="Men",VLOOKUP(F62,'Time trial standards'!A$4:B$83,2,FALSE),VLOOKUP(F62,'Time trial standards'!A$4:E$83,3,FALSE)))</f>
        <v/>
      </c>
      <c r="I62" s="11" t="str">
        <f>IF(G62="","",IF(G62-H62&gt;0,G62-H62,""))</f>
        <v/>
      </c>
      <c r="J62" s="11" t="str">
        <f>IF(G62="","",IF(G62-H62&gt;0,"",H62-G62))</f>
        <v/>
      </c>
      <c r="K62" s="15" t="str">
        <f>IF(OR(G62="",G62=Y$1),"",IF(I62="",-J62/G62*100,I62/G62*100))</f>
        <v/>
      </c>
      <c r="L62" s="5" t="str">
        <f>IF(K62="","",RANK(K62,K$2:K$94,1))</f>
        <v/>
      </c>
    </row>
    <row r="63" spans="1:12" x14ac:dyDescent="0.15">
      <c r="A63" s="6" t="str">
        <f>IF(ISNUMBER('Race 3'!A69),'Race 3'!A69,"")</f>
        <v/>
      </c>
      <c r="B63" s="8" t="str">
        <f>IF(ISNUMBER('Race 3'!A69),'Race 3'!B69,"")</f>
        <v/>
      </c>
      <c r="C63" s="5" t="str">
        <f>IF(ISNUMBER('Race 3'!A69),'Race 3'!C69&amp;" "&amp;'Race 3'!D69,"")</f>
        <v/>
      </c>
      <c r="D63" s="5" t="str">
        <f>IF(ISNUMBER('Race 3'!A69),'Race 3'!G69,"")</f>
        <v/>
      </c>
      <c r="E63" s="5" t="str">
        <f>IF(ISNUMBER('Race 3'!A69),'Race 3'!I69,"")</f>
        <v/>
      </c>
      <c r="F63" s="5" t="str">
        <f>IF(ISNUMBER('Race 3'!A69),'Race 3'!H69,"")</f>
        <v/>
      </c>
      <c r="G63" s="9" t="str">
        <f>IF(ISNUMBER('Race 3'!A69),'Race 3'!O69/60,"")</f>
        <v/>
      </c>
      <c r="H63" s="14" t="str">
        <f>IF(A63="","",IF(E63="Men",VLOOKUP(F63,'Time trial standards'!A$4:B$83,2,FALSE),VLOOKUP(F63,'Time trial standards'!A$4:E$83,3,FALSE)))</f>
        <v/>
      </c>
      <c r="I63" s="11" t="str">
        <f>IF(G63="","",IF(G63-H63&gt;0,G63-H63,""))</f>
        <v/>
      </c>
      <c r="J63" s="11" t="str">
        <f>IF(G63="","",IF(G63-H63&gt;0,"",H63-G63))</f>
        <v/>
      </c>
      <c r="K63" s="15" t="str">
        <f>IF(OR(G63="",G63=Y$1),"",IF(I63="",-J63/G63*100,I63/G63*100))</f>
        <v/>
      </c>
      <c r="L63" s="5" t="str">
        <f>IF(K63="","",RANK(K63,K$2:K$94,1))</f>
        <v/>
      </c>
    </row>
    <row r="64" spans="1:12" x14ac:dyDescent="0.15">
      <c r="A64" s="6" t="str">
        <f>IF(ISNUMBER('Race 3'!A70),'Race 3'!A70,"")</f>
        <v/>
      </c>
      <c r="B64" s="8" t="str">
        <f>IF(ISNUMBER('Race 3'!A70),'Race 3'!B70,"")</f>
        <v/>
      </c>
      <c r="C64" s="5" t="str">
        <f>IF(ISNUMBER('Race 3'!A70),'Race 3'!C70&amp;" "&amp;'Race 3'!D70,"")</f>
        <v/>
      </c>
      <c r="D64" s="5" t="str">
        <f>IF(ISNUMBER('Race 3'!A70),'Race 3'!G70,"")</f>
        <v/>
      </c>
      <c r="E64" s="5" t="str">
        <f>IF(ISNUMBER('Race 3'!A70),'Race 3'!I70,"")</f>
        <v/>
      </c>
      <c r="F64" s="5" t="str">
        <f>IF(ISNUMBER('Race 3'!A70),'Race 3'!H70,"")</f>
        <v/>
      </c>
      <c r="G64" s="9" t="str">
        <f>IF(ISNUMBER('Race 3'!A70),'Race 3'!O70/60,"")</f>
        <v/>
      </c>
      <c r="H64" s="14" t="str">
        <f>IF(A64="","",IF(E64="Men",VLOOKUP(F64,'Time trial standards'!A$4:B$83,2,FALSE),VLOOKUP(F64,'Time trial standards'!A$4:E$83,3,FALSE)))</f>
        <v/>
      </c>
      <c r="I64" s="11" t="str">
        <f>IF(G64="","",IF(G64-H64&gt;0,G64-H64,""))</f>
        <v/>
      </c>
      <c r="J64" s="11" t="str">
        <f>IF(G64="","",IF(G64-H64&gt;0,"",H64-G64))</f>
        <v/>
      </c>
      <c r="K64" s="15" t="str">
        <f>IF(OR(G64="",G64=Y$1),"",IF(I64="",-J64/G64*100,I64/G64*100))</f>
        <v/>
      </c>
      <c r="L64" s="5" t="str">
        <f>IF(K64="","",RANK(K64,K$2:K$94,1))</f>
        <v/>
      </c>
    </row>
    <row r="65" spans="1:12" x14ac:dyDescent="0.15">
      <c r="A65" s="6" t="str">
        <f>IF(ISNUMBER('Race 3'!A71),'Race 3'!A71,"")</f>
        <v/>
      </c>
      <c r="B65" s="8" t="str">
        <f>IF(ISNUMBER('Race 3'!A71),'Race 3'!B71,"")</f>
        <v/>
      </c>
      <c r="C65" s="5" t="str">
        <f>IF(ISNUMBER('Race 3'!A71),'Race 3'!C71&amp;" "&amp;'Race 3'!D71,"")</f>
        <v/>
      </c>
      <c r="D65" s="5" t="str">
        <f>IF(ISNUMBER('Race 3'!A71),'Race 3'!G71,"")</f>
        <v/>
      </c>
      <c r="E65" s="5" t="str">
        <f>IF(ISNUMBER('Race 3'!A71),'Race 3'!I71,"")</f>
        <v/>
      </c>
      <c r="F65" s="5" t="str">
        <f>IF(ISNUMBER('Race 3'!A71),'Race 3'!H71,"")</f>
        <v/>
      </c>
      <c r="G65" s="9" t="str">
        <f>IF(ISNUMBER('Race 3'!A71),'Race 3'!O71/60,"")</f>
        <v/>
      </c>
      <c r="H65" s="14" t="str">
        <f>IF(A65="","",IF(E65="Men",VLOOKUP(F65,'Time trial standards'!A$4:B$83,2,FALSE),VLOOKUP(F65,'Time trial standards'!A$4:E$83,3,FALSE)))</f>
        <v/>
      </c>
      <c r="I65" s="11" t="str">
        <f>IF(G65="","",IF(G65-H65&gt;0,G65-H65,""))</f>
        <v/>
      </c>
      <c r="J65" s="11" t="str">
        <f>IF(G65="","",IF(G65-H65&gt;0,"",H65-G65))</f>
        <v/>
      </c>
      <c r="K65" s="15" t="str">
        <f>IF(OR(G65="",G65=Y$1),"",IF(I65="",-J65/G65*100,I65/G65*100))</f>
        <v/>
      </c>
      <c r="L65" s="5" t="str">
        <f>IF(K65="","",RANK(K65,K$2:K$94,1))</f>
        <v/>
      </c>
    </row>
    <row r="66" spans="1:12" x14ac:dyDescent="0.15">
      <c r="A66" s="6" t="str">
        <f>IF(ISNUMBER('Race 3'!A72),'Race 3'!A72,"")</f>
        <v/>
      </c>
      <c r="B66" s="8" t="str">
        <f>IF(ISNUMBER('Race 3'!A72),'Race 3'!B72,"")</f>
        <v/>
      </c>
      <c r="C66" s="5" t="str">
        <f>IF(ISNUMBER('Race 3'!A72),'Race 3'!C72&amp;" "&amp;'Race 3'!D72,"")</f>
        <v/>
      </c>
      <c r="D66" s="5" t="str">
        <f>IF(ISNUMBER('Race 3'!A72),'Race 3'!G72,"")</f>
        <v/>
      </c>
      <c r="E66" s="5" t="str">
        <f>IF(ISNUMBER('Race 3'!A72),'Race 3'!I72,"")</f>
        <v/>
      </c>
      <c r="F66" s="5" t="str">
        <f>IF(ISNUMBER('Race 3'!A72),'Race 3'!H72,"")</f>
        <v/>
      </c>
      <c r="G66" s="9" t="str">
        <f>IF(ISNUMBER('Race 3'!A72),'Race 3'!O72/60,"")</f>
        <v/>
      </c>
      <c r="H66" s="14" t="str">
        <f>IF(A66="","",IF(E66="Men",VLOOKUP(F66,'Time trial standards'!A$4:B$83,2,FALSE),VLOOKUP(F66,'Time trial standards'!A$4:E$83,3,FALSE)))</f>
        <v/>
      </c>
      <c r="I66" s="11" t="str">
        <f>IF(G66="","",IF(G66-H66&gt;0,G66-H66,""))</f>
        <v/>
      </c>
      <c r="J66" s="11" t="str">
        <f>IF(G66="","",IF(G66-H66&gt;0,"",H66-G66))</f>
        <v/>
      </c>
      <c r="K66" s="15" t="str">
        <f>IF(OR(G66="",G66=Y$1),"",IF(I66="",-J66/G66*100,I66/G66*100))</f>
        <v/>
      </c>
      <c r="L66" s="5" t="str">
        <f>IF(K66="","",RANK(K66,K$2:K$94,1))</f>
        <v/>
      </c>
    </row>
    <row r="67" spans="1:12" x14ac:dyDescent="0.15">
      <c r="A67" s="6" t="str">
        <f>IF(ISNUMBER('Race 3'!A73),'Race 3'!A73,"")</f>
        <v/>
      </c>
      <c r="B67" s="8" t="str">
        <f>IF(ISNUMBER('Race 3'!A73),'Race 3'!B73,"")</f>
        <v/>
      </c>
      <c r="C67" s="5" t="str">
        <f>IF(ISNUMBER('Race 3'!A73),'Race 3'!C73&amp;" "&amp;'Race 3'!D73,"")</f>
        <v/>
      </c>
      <c r="D67" s="5" t="str">
        <f>IF(ISNUMBER('Race 3'!A73),'Race 3'!G73,"")</f>
        <v/>
      </c>
      <c r="E67" s="5" t="str">
        <f>IF(ISNUMBER('Race 3'!A73),'Race 3'!I73,"")</f>
        <v/>
      </c>
      <c r="F67" s="5" t="str">
        <f>IF(ISNUMBER('Race 3'!A73),'Race 3'!H73,"")</f>
        <v/>
      </c>
      <c r="G67" s="9" t="str">
        <f>IF(ISNUMBER('Race 3'!A73),'Race 3'!O73/60,"")</f>
        <v/>
      </c>
      <c r="H67" s="14" t="str">
        <f>IF(A67="","",IF(E67="Men",VLOOKUP(F67,'Time trial standards'!A$4:B$83,2,FALSE),VLOOKUP(F67,'Time trial standards'!A$4:E$83,3,FALSE)))</f>
        <v/>
      </c>
      <c r="I67" s="11" t="str">
        <f>IF(G67="","",IF(G67-H67&gt;0,G67-H67,""))</f>
        <v/>
      </c>
      <c r="J67" s="11" t="str">
        <f>IF(G67="","",IF(G67-H67&gt;0,"",H67-G67))</f>
        <v/>
      </c>
      <c r="K67" s="15" t="str">
        <f>IF(OR(G67="",G67=Y$1),"",IF(I67="",-J67/G67*100,I67/G67*100))</f>
        <v/>
      </c>
      <c r="L67" s="5" t="str">
        <f>IF(K67="","",RANK(K67,K$2:K$94,1))</f>
        <v/>
      </c>
    </row>
    <row r="68" spans="1:12" x14ac:dyDescent="0.15">
      <c r="A68" s="6" t="str">
        <f>IF(ISNUMBER('Race 3'!A74),'Race 3'!A74,"")</f>
        <v/>
      </c>
      <c r="B68" s="8" t="str">
        <f>IF(ISNUMBER('Race 3'!A74),'Race 3'!B74,"")</f>
        <v/>
      </c>
      <c r="C68" s="5" t="str">
        <f>IF(ISNUMBER('Race 3'!A74),'Race 3'!C74&amp;" "&amp;'Race 3'!D74,"")</f>
        <v/>
      </c>
      <c r="D68" s="5" t="str">
        <f>IF(ISNUMBER('Race 3'!A74),'Race 3'!G74,"")</f>
        <v/>
      </c>
      <c r="E68" s="5" t="str">
        <f>IF(ISNUMBER('Race 3'!A74),'Race 3'!I74,"")</f>
        <v/>
      </c>
      <c r="F68" s="5" t="str">
        <f>IF(ISNUMBER('Race 3'!A74),'Race 3'!H74,"")</f>
        <v/>
      </c>
      <c r="G68" s="9" t="str">
        <f>IF(ISNUMBER('Race 3'!A74),'Race 3'!O74/60,"")</f>
        <v/>
      </c>
      <c r="H68" s="14" t="str">
        <f>IF(A68="","",IF(E68="Men",VLOOKUP(F68,'Time trial standards'!A$4:B$83,2,FALSE),VLOOKUP(F68,'Time trial standards'!A$4:E$83,3,FALSE)))</f>
        <v/>
      </c>
      <c r="I68" s="11" t="str">
        <f>IF(G68="","",IF(G68-H68&gt;0,G68-H68,""))</f>
        <v/>
      </c>
      <c r="J68" s="11" t="str">
        <f>IF(G68="","",IF(G68-H68&gt;0,"",H68-G68))</f>
        <v/>
      </c>
      <c r="K68" s="15" t="str">
        <f>IF(OR(G68="",G68=Y$1),"",IF(I68="",-J68/G68*100,I68/G68*100))</f>
        <v/>
      </c>
      <c r="L68" s="5" t="str">
        <f>IF(K68="","",RANK(K68,K$2:K$94,1))</f>
        <v/>
      </c>
    </row>
    <row r="69" spans="1:12" x14ac:dyDescent="0.15">
      <c r="A69" s="6" t="str">
        <f>IF(ISNUMBER('Race 3'!A75),'Race 3'!A75,"")</f>
        <v/>
      </c>
      <c r="B69" s="8" t="str">
        <f>IF(ISNUMBER('Race 3'!A75),'Race 3'!B75,"")</f>
        <v/>
      </c>
      <c r="C69" s="5" t="str">
        <f>IF(ISNUMBER('Race 3'!A75),'Race 3'!C75&amp;" "&amp;'Race 3'!D75,"")</f>
        <v/>
      </c>
      <c r="D69" s="5" t="str">
        <f>IF(ISNUMBER('Race 3'!A75),'Race 3'!G75,"")</f>
        <v/>
      </c>
      <c r="E69" s="5" t="str">
        <f>IF(ISNUMBER('Race 3'!A75),'Race 3'!I75,"")</f>
        <v/>
      </c>
      <c r="F69" s="5" t="str">
        <f>IF(ISNUMBER('Race 3'!A75),'Race 3'!H75,"")</f>
        <v/>
      </c>
      <c r="G69" s="9" t="str">
        <f>IF(ISNUMBER('Race 3'!A75),'Race 3'!O75/60,"")</f>
        <v/>
      </c>
      <c r="H69" s="14" t="str">
        <f>IF(A69="","",IF(E69="Men",VLOOKUP(F69,'Time trial standards'!A$4:B$83,2,FALSE),VLOOKUP(F69,'Time trial standards'!A$4:E$83,3,FALSE)))</f>
        <v/>
      </c>
      <c r="I69" s="11" t="str">
        <f>IF(G69="","",IF(G69-H69&gt;0,G69-H69,""))</f>
        <v/>
      </c>
      <c r="J69" s="11" t="str">
        <f>IF(G69="","",IF(G69-H69&gt;0,"",H69-G69))</f>
        <v/>
      </c>
      <c r="K69" s="15" t="str">
        <f>IF(OR(G69="",G69=Y$1),"",IF(I69="",-J69/G69*100,I69/G69*100))</f>
        <v/>
      </c>
      <c r="L69" s="5" t="str">
        <f>IF(K69="","",RANK(K69,K$2:K$94,1))</f>
        <v/>
      </c>
    </row>
    <row r="70" spans="1:12" x14ac:dyDescent="0.15">
      <c r="A70" s="6" t="str">
        <f>IF(ISNUMBER('Race 3'!A76),'Race 3'!A76,"")</f>
        <v/>
      </c>
      <c r="B70" s="8" t="str">
        <f>IF(ISNUMBER('Race 3'!A76),'Race 3'!B76,"")</f>
        <v/>
      </c>
      <c r="C70" s="5" t="str">
        <f>IF(ISNUMBER('Race 3'!A76),'Race 3'!C76&amp;" "&amp;'Race 3'!D76,"")</f>
        <v/>
      </c>
      <c r="D70" s="5" t="str">
        <f>IF(ISNUMBER('Race 3'!A76),'Race 3'!G76,"")</f>
        <v/>
      </c>
      <c r="E70" s="5" t="str">
        <f>IF(ISNUMBER('Race 3'!A76),'Race 3'!I76,"")</f>
        <v/>
      </c>
      <c r="F70" s="5" t="str">
        <f>IF(ISNUMBER('Race 3'!A76),'Race 3'!H76,"")</f>
        <v/>
      </c>
      <c r="G70" s="9" t="str">
        <f>IF(ISNUMBER('Race 3'!A76),'Race 3'!O76/60,"")</f>
        <v/>
      </c>
      <c r="H70" s="14" t="str">
        <f>IF(A70="","",IF(E70="Men",VLOOKUP(F70,'Time trial standards'!A$4:B$83,2,FALSE),VLOOKUP(F70,'Time trial standards'!A$4:E$83,3,FALSE)))</f>
        <v/>
      </c>
      <c r="I70" s="11" t="str">
        <f>IF(G70="","",IF(G70-H70&gt;0,G70-H70,""))</f>
        <v/>
      </c>
      <c r="J70" s="11" t="str">
        <f>IF(G70="","",IF(G70-H70&gt;0,"",H70-G70))</f>
        <v/>
      </c>
      <c r="K70" s="15" t="str">
        <f>IF(OR(G70="",G70=Y$1),"",IF(I70="",-J70/G70*100,I70/G70*100))</f>
        <v/>
      </c>
      <c r="L70" s="5" t="str">
        <f>IF(K70="","",RANK(K70,K$2:K$94,1))</f>
        <v/>
      </c>
    </row>
    <row r="71" spans="1:12" x14ac:dyDescent="0.15">
      <c r="A71" s="6" t="str">
        <f>IF(ISNUMBER('Race 3'!A77),'Race 3'!A77,"")</f>
        <v/>
      </c>
      <c r="B71" s="8" t="str">
        <f>IF(ISNUMBER('Race 3'!A77),'Race 3'!B77,"")</f>
        <v/>
      </c>
      <c r="C71" s="5" t="str">
        <f>IF(ISNUMBER('Race 3'!A77),'Race 3'!C77&amp;" "&amp;'Race 3'!D77,"")</f>
        <v/>
      </c>
      <c r="D71" s="5" t="str">
        <f>IF(ISNUMBER('Race 3'!A77),'Race 3'!G77,"")</f>
        <v/>
      </c>
      <c r="E71" s="5" t="str">
        <f>IF(ISNUMBER('Race 3'!A77),'Race 3'!I77,"")</f>
        <v/>
      </c>
      <c r="F71" s="5" t="str">
        <f>IF(ISNUMBER('Race 3'!A77),'Race 3'!H77,"")</f>
        <v/>
      </c>
      <c r="G71" s="9" t="str">
        <f>IF(ISNUMBER('Race 3'!A77),'Race 3'!O77/60,"")</f>
        <v/>
      </c>
      <c r="H71" s="14" t="str">
        <f>IF(A71="","",IF(E71="Men",VLOOKUP(F71,'Time trial standards'!A$4:B$83,2,FALSE),VLOOKUP(F71,'Time trial standards'!A$4:E$83,3,FALSE)))</f>
        <v/>
      </c>
      <c r="I71" s="11" t="str">
        <f>IF(G71="","",IF(G71-H71&gt;0,G71-H71,""))</f>
        <v/>
      </c>
      <c r="J71" s="11" t="str">
        <f>IF(G71="","",IF(G71-H71&gt;0,"",H71-G71))</f>
        <v/>
      </c>
      <c r="K71" s="15" t="str">
        <f>IF(OR(G71="",G71=Y$1),"",IF(I71="",-J71/G71*100,I71/G71*100))</f>
        <v/>
      </c>
      <c r="L71" s="5" t="str">
        <f>IF(K71="","",RANK(K71,K$2:K$94,1))</f>
        <v/>
      </c>
    </row>
    <row r="72" spans="1:12" x14ac:dyDescent="0.15">
      <c r="A72" s="6" t="str">
        <f>IF(ISNUMBER('Race 3'!A78),'Race 3'!A78,"")</f>
        <v/>
      </c>
      <c r="B72" s="8" t="str">
        <f>IF(ISNUMBER('Race 3'!A78),'Race 3'!B78,"")</f>
        <v/>
      </c>
      <c r="C72" s="5" t="str">
        <f>IF(ISNUMBER('Race 3'!A78),'Race 3'!C78&amp;" "&amp;'Race 3'!D78,"")</f>
        <v/>
      </c>
      <c r="D72" s="5" t="str">
        <f>IF(ISNUMBER('Race 3'!A78),'Race 3'!G78,"")</f>
        <v/>
      </c>
      <c r="E72" s="5" t="str">
        <f>IF(ISNUMBER('Race 3'!A78),'Race 3'!I78,"")</f>
        <v/>
      </c>
      <c r="F72" s="5" t="str">
        <f>IF(ISNUMBER('Race 3'!A78),'Race 3'!H78,"")</f>
        <v/>
      </c>
      <c r="G72" s="9" t="str">
        <f>IF(ISNUMBER('Race 3'!A78),'Race 3'!O78/60,"")</f>
        <v/>
      </c>
      <c r="H72" s="14" t="str">
        <f>IF(A72="","",IF(E72="Men",VLOOKUP(F72,'Time trial standards'!A$4:B$83,2,FALSE),VLOOKUP(F72,'Time trial standards'!A$4:E$83,3,FALSE)))</f>
        <v/>
      </c>
      <c r="I72" s="11" t="str">
        <f>IF(G72="","",IF(G72-H72&gt;0,G72-H72,""))</f>
        <v/>
      </c>
      <c r="J72" s="11" t="str">
        <f>IF(G72="","",IF(G72-H72&gt;0,"",H72-G72))</f>
        <v/>
      </c>
      <c r="K72" s="15" t="str">
        <f>IF(OR(G72="",G72=Y$1),"",IF(I72="",-J72/G72*100,I72/G72*100))</f>
        <v/>
      </c>
      <c r="L72" s="5" t="str">
        <f>IF(K72="","",RANK(K72,K$2:K$94,1))</f>
        <v/>
      </c>
    </row>
    <row r="73" spans="1:12" x14ac:dyDescent="0.15">
      <c r="A73" s="6" t="str">
        <f>IF(ISNUMBER('Race 3'!A79),'Race 3'!A79,"")</f>
        <v/>
      </c>
      <c r="B73" s="8" t="str">
        <f>IF(ISNUMBER('Race 3'!A79),'Race 3'!B79,"")</f>
        <v/>
      </c>
      <c r="C73" s="5" t="str">
        <f>IF(ISNUMBER('Race 3'!A79),'Race 3'!C79&amp;" "&amp;'Race 3'!D79,"")</f>
        <v/>
      </c>
      <c r="D73" s="5" t="str">
        <f>IF(ISNUMBER('Race 3'!A79),'Race 3'!G79,"")</f>
        <v/>
      </c>
      <c r="E73" s="5" t="str">
        <f>IF(ISNUMBER('Race 3'!A79),'Race 3'!I79,"")</f>
        <v/>
      </c>
      <c r="F73" s="5" t="str">
        <f>IF(ISNUMBER('Race 3'!A79),'Race 3'!H79,"")</f>
        <v/>
      </c>
      <c r="G73" s="9" t="str">
        <f>IF(ISNUMBER('Race 3'!A79),'Race 3'!O79/60,"")</f>
        <v/>
      </c>
      <c r="H73" s="14" t="str">
        <f>IF(A73="","",IF(E73="Men",VLOOKUP(F73,'Time trial standards'!A$4:B$83,2,FALSE),VLOOKUP(F73,'Time trial standards'!A$4:E$83,3,FALSE)))</f>
        <v/>
      </c>
      <c r="I73" s="11" t="str">
        <f>IF(G73="","",IF(G73-H73&gt;0,G73-H73,""))</f>
        <v/>
      </c>
      <c r="J73" s="11" t="str">
        <f>IF(G73="","",IF(G73-H73&gt;0,"",H73-G73))</f>
        <v/>
      </c>
      <c r="K73" s="15" t="str">
        <f>IF(OR(G73="",G73=Y$1),"",IF(I73="",-J73/G73*100,I73/G73*100))</f>
        <v/>
      </c>
      <c r="L73" s="5" t="str">
        <f>IF(K73="","",RANK(K73,K$2:K$94,1))</f>
        <v/>
      </c>
    </row>
    <row r="74" spans="1:12" x14ac:dyDescent="0.15">
      <c r="A74" s="6" t="str">
        <f>IF(ISNUMBER('Race 3'!A80),'Race 3'!A80,"")</f>
        <v/>
      </c>
      <c r="B74" s="8" t="str">
        <f>IF(ISNUMBER('Race 3'!A80),'Race 3'!B80,"")</f>
        <v/>
      </c>
      <c r="C74" s="5" t="str">
        <f>IF(ISNUMBER('Race 3'!A80),'Race 3'!C80&amp;" "&amp;'Race 3'!D80,"")</f>
        <v/>
      </c>
      <c r="D74" s="5" t="str">
        <f>IF(ISNUMBER('Race 3'!A80),'Race 3'!G80,"")</f>
        <v/>
      </c>
      <c r="E74" s="5" t="str">
        <f>IF(ISNUMBER('Race 3'!A80),'Race 3'!I80,"")</f>
        <v/>
      </c>
      <c r="F74" s="5" t="str">
        <f>IF(ISNUMBER('Race 3'!A80),'Race 3'!H80,"")</f>
        <v/>
      </c>
      <c r="G74" s="9" t="str">
        <f>IF(ISNUMBER('Race 3'!A80),'Race 3'!O80/60,"")</f>
        <v/>
      </c>
      <c r="H74" s="14" t="str">
        <f>IF(A74="","",IF(E74="Men",VLOOKUP(F74,'Time trial standards'!A$4:B$83,2,FALSE),VLOOKUP(F74,'Time trial standards'!A$4:E$83,3,FALSE)))</f>
        <v/>
      </c>
      <c r="I74" s="11" t="str">
        <f>IF(G74="","",IF(G74-H74&gt;0,G74-H74,""))</f>
        <v/>
      </c>
      <c r="J74" s="11" t="str">
        <f>IF(G74="","",IF(G74-H74&gt;0,"",H74-G74))</f>
        <v/>
      </c>
      <c r="K74" s="15" t="str">
        <f>IF(OR(G74="",G74=Y$1),"",IF(I74="",-J74/G74*100,I74/G74*100))</f>
        <v/>
      </c>
      <c r="L74" s="5" t="str">
        <f>IF(K74="","",RANK(K74,K$2:K$94,1))</f>
        <v/>
      </c>
    </row>
    <row r="75" spans="1:12" x14ac:dyDescent="0.15">
      <c r="A75" s="6" t="str">
        <f>IF(ISNUMBER('Race 3'!A81),'Race 3'!A81,"")</f>
        <v/>
      </c>
      <c r="B75" s="8" t="str">
        <f>IF(ISNUMBER('Race 3'!A81),'Race 3'!B81,"")</f>
        <v/>
      </c>
      <c r="C75" s="5" t="str">
        <f>IF(ISNUMBER('Race 3'!A81),'Race 3'!C81&amp;" "&amp;'Race 3'!D81,"")</f>
        <v/>
      </c>
      <c r="D75" s="5" t="str">
        <f>IF(ISNUMBER('Race 3'!A81),'Race 3'!G81,"")</f>
        <v/>
      </c>
      <c r="E75" s="5" t="str">
        <f>IF(ISNUMBER('Race 3'!A81),'Race 3'!I81,"")</f>
        <v/>
      </c>
      <c r="F75" s="5" t="str">
        <f>IF(ISNUMBER('Race 3'!A81),'Race 3'!H81,"")</f>
        <v/>
      </c>
      <c r="G75" s="9" t="str">
        <f>IF(ISNUMBER('Race 3'!A81),'Race 3'!O81/60,"")</f>
        <v/>
      </c>
      <c r="H75" s="14" t="str">
        <f>IF(A75="","",IF(E75="Men",VLOOKUP(F75,'Time trial standards'!A$4:B$83,2,FALSE),VLOOKUP(F75,'Time trial standards'!A$4:E$83,3,FALSE)))</f>
        <v/>
      </c>
      <c r="I75" s="11" t="str">
        <f>IF(G75="","",IF(G75-H75&gt;0,G75-H75,""))</f>
        <v/>
      </c>
      <c r="J75" s="11" t="str">
        <f>IF(G75="","",IF(G75-H75&gt;0,"",H75-G75))</f>
        <v/>
      </c>
      <c r="K75" s="15" t="str">
        <f>IF(OR(G75="",G75=Y$1),"",IF(I75="",-J75/G75*100,I75/G75*100))</f>
        <v/>
      </c>
      <c r="L75" s="5" t="str">
        <f>IF(K75="","",RANK(K75,K$2:K$94,1))</f>
        <v/>
      </c>
    </row>
    <row r="76" spans="1:12" x14ac:dyDescent="0.15">
      <c r="A76" s="6" t="str">
        <f>IF(ISNUMBER('Race 3'!A82),'Race 3'!A82,"")</f>
        <v/>
      </c>
      <c r="B76" s="8" t="str">
        <f>IF(ISNUMBER('Race 3'!A82),'Race 3'!B82,"")</f>
        <v/>
      </c>
      <c r="C76" s="5" t="str">
        <f>IF(ISNUMBER('Race 3'!A82),'Race 3'!C82&amp;" "&amp;'Race 3'!D82,"")</f>
        <v/>
      </c>
      <c r="D76" s="5" t="str">
        <f>IF(ISNUMBER('Race 3'!A82),'Race 3'!G82,"")</f>
        <v/>
      </c>
      <c r="E76" s="5" t="str">
        <f>IF(ISNUMBER('Race 3'!A82),'Race 3'!I82,"")</f>
        <v/>
      </c>
      <c r="F76" s="5" t="str">
        <f>IF(ISNUMBER('Race 3'!A82),'Race 3'!H82,"")</f>
        <v/>
      </c>
      <c r="G76" s="9" t="str">
        <f>IF(ISNUMBER('Race 3'!A82),'Race 3'!O82/60,"")</f>
        <v/>
      </c>
      <c r="H76" s="14" t="str">
        <f>IF(A76="","",IF(E76="Men",VLOOKUP(F76,'Time trial standards'!A$4:B$83,2,FALSE),VLOOKUP(F76,'Time trial standards'!A$4:E$83,3,FALSE)))</f>
        <v/>
      </c>
      <c r="I76" s="11" t="str">
        <f>IF(G76="","",IF(G76-H76&gt;0,G76-H76,""))</f>
        <v/>
      </c>
      <c r="J76" s="11" t="str">
        <f>IF(G76="","",IF(G76-H76&gt;0,"",H76-G76))</f>
        <v/>
      </c>
      <c r="K76" s="15" t="str">
        <f>IF(OR(G76="",G76=Y$1),"",IF(I76="",-J76/G76*100,I76/G76*100))</f>
        <v/>
      </c>
      <c r="L76" s="5" t="str">
        <f>IF(K76="","",RANK(K76,K$2:K$94,1))</f>
        <v/>
      </c>
    </row>
    <row r="77" spans="1:12" x14ac:dyDescent="0.15">
      <c r="A77" s="6" t="str">
        <f>IF(ISNUMBER('Race 3'!A83),'Race 3'!A83,"")</f>
        <v/>
      </c>
      <c r="B77" s="8" t="str">
        <f>IF(ISNUMBER('Race 3'!A83),'Race 3'!B83,"")</f>
        <v/>
      </c>
      <c r="C77" s="5" t="str">
        <f>IF(ISNUMBER('Race 3'!A83),'Race 3'!C83&amp;" "&amp;'Race 3'!D83,"")</f>
        <v/>
      </c>
      <c r="D77" s="5" t="str">
        <f>IF(ISNUMBER('Race 3'!A83),'Race 3'!G83,"")</f>
        <v/>
      </c>
      <c r="E77" s="5" t="str">
        <f>IF(ISNUMBER('Race 3'!A83),'Race 3'!I83,"")</f>
        <v/>
      </c>
      <c r="F77" s="5" t="str">
        <f>IF(ISNUMBER('Race 3'!A83),'Race 3'!H83,"")</f>
        <v/>
      </c>
      <c r="G77" s="9" t="str">
        <f>IF(ISNUMBER('Race 3'!A83),'Race 3'!O83/60,"")</f>
        <v/>
      </c>
      <c r="H77" s="14" t="str">
        <f>IF(A77="","",IF(E77="Men",VLOOKUP(F77,'Time trial standards'!A$4:B$83,2,FALSE),VLOOKUP(F77,'Time trial standards'!A$4:E$83,3,FALSE)))</f>
        <v/>
      </c>
      <c r="I77" s="11" t="str">
        <f>IF(G77="","",IF(G77-H77&gt;0,G77-H77,""))</f>
        <v/>
      </c>
      <c r="J77" s="11" t="str">
        <f>IF(G77="","",IF(G77-H77&gt;0,"",H77-G77))</f>
        <v/>
      </c>
      <c r="K77" s="15" t="str">
        <f>IF(OR(G77="",G77=Y$1),"",IF(I77="",-J77/G77*100,I77/G77*100))</f>
        <v/>
      </c>
      <c r="L77" s="5" t="str">
        <f>IF(K77="","",RANK(K77,K$2:K$94,1))</f>
        <v/>
      </c>
    </row>
    <row r="78" spans="1:12" x14ac:dyDescent="0.15">
      <c r="A78" s="6" t="str">
        <f>IF(ISNUMBER('Race 3'!A84),'Race 3'!A84,"")</f>
        <v/>
      </c>
      <c r="B78" s="8" t="str">
        <f>IF(ISNUMBER('Race 3'!A84),'Race 3'!B84,"")</f>
        <v/>
      </c>
      <c r="C78" s="5" t="str">
        <f>IF(ISNUMBER('Race 3'!A84),'Race 3'!C84&amp;" "&amp;'Race 3'!D84,"")</f>
        <v/>
      </c>
      <c r="D78" s="5" t="str">
        <f>IF(ISNUMBER('Race 3'!A84),'Race 3'!G84,"")</f>
        <v/>
      </c>
      <c r="E78" s="5" t="str">
        <f>IF(ISNUMBER('Race 3'!A84),'Race 3'!I84,"")</f>
        <v/>
      </c>
      <c r="F78" s="5" t="str">
        <f>IF(ISNUMBER('Race 3'!A84),'Race 3'!H84,"")</f>
        <v/>
      </c>
      <c r="G78" s="9" t="str">
        <f>IF(ISNUMBER('Race 3'!A84),'Race 3'!O84/60,"")</f>
        <v/>
      </c>
      <c r="H78" s="14" t="str">
        <f>IF(A78="","",IF(E78="Men",VLOOKUP(F78,'Time trial standards'!A$4:B$83,2,FALSE),VLOOKUP(F78,'Time trial standards'!A$4:E$83,3,FALSE)))</f>
        <v/>
      </c>
      <c r="I78" s="11" t="str">
        <f>IF(G78="","",IF(G78-H78&gt;0,G78-H78,""))</f>
        <v/>
      </c>
      <c r="J78" s="11" t="str">
        <f>IF(G78="","",IF(G78-H78&gt;0,"",H78-G78))</f>
        <v/>
      </c>
      <c r="K78" s="15" t="str">
        <f>IF(OR(G78="",G78=Y$1),"",IF(I78="",-J78/G78*100,I78/G78*100))</f>
        <v/>
      </c>
      <c r="L78" s="5" t="str">
        <f>IF(K78="","",RANK(K78,K$2:K$94,1))</f>
        <v/>
      </c>
    </row>
    <row r="79" spans="1:12" x14ac:dyDescent="0.15">
      <c r="A79" s="6" t="str">
        <f>IF(ISNUMBER('Race 3'!A85),'Race 3'!A85,"")</f>
        <v/>
      </c>
      <c r="B79" s="8" t="str">
        <f>IF(ISNUMBER('Race 3'!A85),'Race 3'!B85,"")</f>
        <v/>
      </c>
      <c r="C79" s="5" t="str">
        <f>IF(ISNUMBER('Race 3'!A85),'Race 3'!C85&amp;" "&amp;'Race 3'!D85,"")</f>
        <v/>
      </c>
      <c r="D79" s="5" t="str">
        <f>IF(ISNUMBER('Race 3'!A85),'Race 3'!G85,"")</f>
        <v/>
      </c>
      <c r="E79" s="5" t="str">
        <f>IF(ISNUMBER('Race 3'!A85),'Race 3'!I85,"")</f>
        <v/>
      </c>
      <c r="F79" s="5" t="str">
        <f>IF(ISNUMBER('Race 3'!A85),'Race 3'!H85,"")</f>
        <v/>
      </c>
      <c r="G79" s="9" t="str">
        <f>IF(ISNUMBER('Race 3'!A85),'Race 3'!O85/60,"")</f>
        <v/>
      </c>
      <c r="H79" s="14" t="str">
        <f>IF(A79="","",IF(E79="Men",VLOOKUP(F79,'Time trial standards'!A$4:B$83,2,FALSE),VLOOKUP(F79,'Time trial standards'!A$4:E$83,3,FALSE)))</f>
        <v/>
      </c>
      <c r="I79" s="11" t="str">
        <f>IF(G79="","",IF(G79-H79&gt;0,G79-H79,""))</f>
        <v/>
      </c>
      <c r="J79" s="11" t="str">
        <f>IF(G79="","",IF(G79-H79&gt;0,"",H79-G79))</f>
        <v/>
      </c>
      <c r="K79" s="15" t="str">
        <f>IF(OR(G79="",G79=Y$1),"",IF(I79="",-J79/G79*100,I79/G79*100))</f>
        <v/>
      </c>
      <c r="L79" s="5" t="str">
        <f>IF(K79="","",RANK(K79,K$2:K$94,1))</f>
        <v/>
      </c>
    </row>
    <row r="80" spans="1:12" x14ac:dyDescent="0.15">
      <c r="A80" s="6" t="str">
        <f>IF(ISNUMBER('Race 3'!A86),'Race 3'!A86,"")</f>
        <v/>
      </c>
      <c r="B80" s="8" t="str">
        <f>IF(ISNUMBER('Race 3'!A86),'Race 3'!B86,"")</f>
        <v/>
      </c>
      <c r="C80" s="5" t="str">
        <f>IF(ISNUMBER('Race 3'!A86),'Race 3'!C86&amp;" "&amp;'Race 3'!D86,"")</f>
        <v/>
      </c>
      <c r="D80" s="5" t="str">
        <f>IF(ISNUMBER('Race 3'!A86),'Race 3'!G86,"")</f>
        <v/>
      </c>
      <c r="E80" s="5" t="str">
        <f>IF(ISNUMBER('Race 3'!A86),'Race 3'!I86,"")</f>
        <v/>
      </c>
      <c r="F80" s="5" t="str">
        <f>IF(ISNUMBER('Race 3'!A86),'Race 3'!H86,"")</f>
        <v/>
      </c>
      <c r="G80" s="9" t="str">
        <f>IF(ISNUMBER('Race 3'!A86),'Race 3'!O86/60,"")</f>
        <v/>
      </c>
      <c r="H80" s="14" t="str">
        <f>IF(A80="","",IF(E80="Men",VLOOKUP(F80,'Time trial standards'!A$4:B$83,2,FALSE),VLOOKUP(F80,'Time trial standards'!A$4:E$83,3,FALSE)))</f>
        <v/>
      </c>
      <c r="I80" s="11" t="str">
        <f>IF(G80="","",IF(G80-H80&gt;0,G80-H80,""))</f>
        <v/>
      </c>
      <c r="J80" s="11" t="str">
        <f>IF(G80="","",IF(G80-H80&gt;0,"",H80-G80))</f>
        <v/>
      </c>
      <c r="K80" s="15" t="str">
        <f>IF(OR(G80="",G80=Y$1),"",IF(I80="",-J80/G80*100,I80/G80*100))</f>
        <v/>
      </c>
      <c r="L80" s="5" t="str">
        <f>IF(K80="","",RANK(K80,K$2:K$94,1))</f>
        <v/>
      </c>
    </row>
    <row r="81" spans="1:12" x14ac:dyDescent="0.15">
      <c r="A81" s="6" t="str">
        <f>IF(ISNUMBER('Race 3'!A87),'Race 3'!A87,"")</f>
        <v/>
      </c>
      <c r="B81" s="8" t="str">
        <f>IF(ISNUMBER('Race 3'!A87),'Race 3'!B87,"")</f>
        <v/>
      </c>
      <c r="C81" s="5" t="str">
        <f>IF(ISNUMBER('Race 3'!A87),'Race 3'!C87&amp;" "&amp;'Race 3'!D87,"")</f>
        <v/>
      </c>
      <c r="D81" s="5" t="str">
        <f>IF(ISNUMBER('Race 3'!A87),'Race 3'!G87,"")</f>
        <v/>
      </c>
      <c r="E81" s="5" t="str">
        <f>IF(ISNUMBER('Race 3'!A87),'Race 3'!I87,"")</f>
        <v/>
      </c>
      <c r="F81" s="5" t="str">
        <f>IF(ISNUMBER('Race 3'!A87),'Race 3'!H87,"")</f>
        <v/>
      </c>
      <c r="G81" s="9" t="str">
        <f>IF(ISNUMBER('Race 3'!A87),'Race 3'!O87/60,"")</f>
        <v/>
      </c>
      <c r="H81" s="14" t="str">
        <f>IF(A81="","",IF(E81="Men",VLOOKUP(F81,'Time trial standards'!A$4:B$83,2,FALSE),VLOOKUP(F81,'Time trial standards'!A$4:E$83,3,FALSE)))</f>
        <v/>
      </c>
      <c r="I81" s="11" t="str">
        <f>IF(G81="","",IF(G81-H81&gt;0,G81-H81,""))</f>
        <v/>
      </c>
      <c r="J81" s="11" t="str">
        <f>IF(G81="","",IF(G81-H81&gt;0,"",H81-G81))</f>
        <v/>
      </c>
      <c r="K81" s="15" t="str">
        <f>IF(OR(G81="",G81=Y$1),"",IF(I81="",-J81/G81*100,I81/G81*100))</f>
        <v/>
      </c>
      <c r="L81" s="5" t="str">
        <f>IF(K81="","",RANK(K81,K$2:K$94,1))</f>
        <v/>
      </c>
    </row>
    <row r="82" spans="1:12" x14ac:dyDescent="0.15">
      <c r="A82" s="6" t="str">
        <f>IF(ISNUMBER('Race 3'!A88),'Race 3'!A88,"")</f>
        <v/>
      </c>
      <c r="B82" s="8" t="str">
        <f>IF(ISNUMBER('Race 3'!A88),'Race 3'!B88,"")</f>
        <v/>
      </c>
      <c r="C82" s="5" t="str">
        <f>IF(ISNUMBER('Race 3'!A88),'Race 3'!C88&amp;" "&amp;'Race 3'!D88,"")</f>
        <v/>
      </c>
      <c r="D82" s="5" t="str">
        <f>IF(ISNUMBER('Race 3'!A88),'Race 3'!G88,"")</f>
        <v/>
      </c>
      <c r="E82" s="5" t="str">
        <f>IF(ISNUMBER('Race 3'!A88),'Race 3'!I88,"")</f>
        <v/>
      </c>
      <c r="F82" s="5" t="str">
        <f>IF(ISNUMBER('Race 3'!A88),'Race 3'!H88,"")</f>
        <v/>
      </c>
      <c r="G82" s="9" t="str">
        <f>IF(ISNUMBER('Race 3'!A88),'Race 3'!O88/60,"")</f>
        <v/>
      </c>
      <c r="H82" s="14" t="str">
        <f>IF(A82="","",IF(E82="Men",VLOOKUP(F82,'Time trial standards'!A$4:B$83,2,FALSE),VLOOKUP(F82,'Time trial standards'!A$4:E$83,3,FALSE)))</f>
        <v/>
      </c>
      <c r="I82" s="11" t="str">
        <f>IF(G82="","",IF(G82-H82&gt;0,G82-H82,""))</f>
        <v/>
      </c>
      <c r="J82" s="11" t="str">
        <f>IF(G82="","",IF(G82-H82&gt;0,"",H82-G82))</f>
        <v/>
      </c>
      <c r="K82" s="15" t="str">
        <f>IF(OR(G82="",G82=Y$1),"",IF(I82="",-J82/G82*100,I82/G82*100))</f>
        <v/>
      </c>
      <c r="L82" s="5" t="str">
        <f>IF(K82="","",RANK(K82,K$2:K$94,1))</f>
        <v/>
      </c>
    </row>
    <row r="83" spans="1:12" x14ac:dyDescent="0.15">
      <c r="A83" s="6" t="str">
        <f>IF(ISNUMBER('Race 3'!A89),'Race 3'!A89,"")</f>
        <v/>
      </c>
      <c r="B83" s="8" t="str">
        <f>IF(ISNUMBER('Race 3'!A89),'Race 3'!B89,"")</f>
        <v/>
      </c>
      <c r="C83" s="5" t="str">
        <f>IF(ISNUMBER('Race 3'!A89),'Race 3'!C89&amp;" "&amp;'Race 3'!D89,"")</f>
        <v/>
      </c>
      <c r="D83" s="5" t="str">
        <f>IF(ISNUMBER('Race 3'!A89),'Race 3'!G89,"")</f>
        <v/>
      </c>
      <c r="E83" s="5" t="str">
        <f>IF(ISNUMBER('Race 3'!A89),'Race 3'!I89,"")</f>
        <v/>
      </c>
      <c r="F83" s="5" t="str">
        <f>IF(ISNUMBER('Race 3'!A89),'Race 3'!H89,"")</f>
        <v/>
      </c>
      <c r="G83" s="9" t="str">
        <f>IF(ISNUMBER('Race 3'!A89),'Race 3'!O89/60,"")</f>
        <v/>
      </c>
      <c r="H83" s="14" t="str">
        <f>IF(A83="","",IF(E83="Men",VLOOKUP(F83,'Time trial standards'!A$4:B$83,2,FALSE),VLOOKUP(F83,'Time trial standards'!A$4:E$83,3,FALSE)))</f>
        <v/>
      </c>
      <c r="I83" s="11" t="str">
        <f>IF(G83="","",IF(G83-H83&gt;0,G83-H83,""))</f>
        <v/>
      </c>
      <c r="J83" s="11" t="str">
        <f>IF(G83="","",IF(G83-H83&gt;0,"",H83-G83))</f>
        <v/>
      </c>
      <c r="K83" s="15" t="str">
        <f>IF(OR(G83="",G83=Y$1),"",IF(I83="",-J83/G83*100,I83/G83*100))</f>
        <v/>
      </c>
      <c r="L83" s="5" t="str">
        <f>IF(K83="","",RANK(K83,K$2:K$94,1))</f>
        <v/>
      </c>
    </row>
    <row r="84" spans="1:12" x14ac:dyDescent="0.15">
      <c r="A84" s="6" t="str">
        <f>IF(ISNUMBER('Race 3'!A90),'Race 3'!A90,"")</f>
        <v/>
      </c>
      <c r="B84" s="8" t="str">
        <f>IF(ISNUMBER('Race 3'!A90),'Race 3'!B90,"")</f>
        <v/>
      </c>
      <c r="C84" s="5" t="str">
        <f>IF(ISNUMBER('Race 3'!A90),'Race 3'!C90&amp;" "&amp;'Race 3'!D90,"")</f>
        <v/>
      </c>
      <c r="D84" s="5" t="str">
        <f>IF(ISNUMBER('Race 3'!A90),'Race 3'!G90,"")</f>
        <v/>
      </c>
      <c r="E84" s="5" t="str">
        <f>IF(ISNUMBER('Race 3'!A90),'Race 3'!I90,"")</f>
        <v/>
      </c>
      <c r="F84" s="5" t="str">
        <f>IF(ISNUMBER('Race 3'!A90),'Race 3'!H90,"")</f>
        <v/>
      </c>
      <c r="G84" s="9" t="str">
        <f>IF(ISNUMBER('Race 3'!A90),'Race 3'!O90/60,"")</f>
        <v/>
      </c>
      <c r="H84" s="14" t="str">
        <f>IF(A84="","",IF(E84="Men",VLOOKUP(F84,'Time trial standards'!A$4:B$83,2,FALSE),VLOOKUP(F84,'Time trial standards'!A$4:E$83,3,FALSE)))</f>
        <v/>
      </c>
      <c r="I84" s="11" t="str">
        <f>IF(G84="","",IF(G84-H84&gt;0,G84-H84,""))</f>
        <v/>
      </c>
      <c r="J84" s="11" t="str">
        <f>IF(G84="","",IF(G84-H84&gt;0,"",H84-G84))</f>
        <v/>
      </c>
      <c r="K84" s="15" t="str">
        <f>IF(OR(G84="",G84=Y$1),"",IF(I84="",-J84/G84*100,I84/G84*100))</f>
        <v/>
      </c>
      <c r="L84" s="5" t="str">
        <f>IF(K84="","",RANK(K84,K$2:K$94,1))</f>
        <v/>
      </c>
    </row>
    <row r="85" spans="1:12" x14ac:dyDescent="0.15">
      <c r="A85" s="6" t="str">
        <f>IF(ISNUMBER('Race 3'!A91),'Race 3'!A91,"")</f>
        <v/>
      </c>
      <c r="B85" s="8" t="str">
        <f>IF(ISNUMBER('Race 3'!A91),'Race 3'!B91,"")</f>
        <v/>
      </c>
      <c r="C85" s="5" t="str">
        <f>IF(ISNUMBER('Race 3'!A91),'Race 3'!C91&amp;" "&amp;'Race 3'!D91,"")</f>
        <v/>
      </c>
      <c r="D85" s="5" t="str">
        <f>IF(ISNUMBER('Race 3'!A91),'Race 3'!G91,"")</f>
        <v/>
      </c>
      <c r="E85" s="5" t="str">
        <f>IF(ISNUMBER('Race 3'!A91),'Race 3'!I91,"")</f>
        <v/>
      </c>
      <c r="F85" s="5" t="str">
        <f>IF(ISNUMBER('Race 3'!A91),'Race 3'!H91,"")</f>
        <v/>
      </c>
      <c r="G85" s="9" t="str">
        <f>IF(ISNUMBER('Race 3'!A91),'Race 3'!O91/60,"")</f>
        <v/>
      </c>
      <c r="H85" s="14" t="str">
        <f>IF(A85="","",IF(E85="Men",VLOOKUP(F85,'Time trial standards'!A$4:B$83,2,FALSE),VLOOKUP(F85,'Time trial standards'!A$4:E$83,3,FALSE)))</f>
        <v/>
      </c>
      <c r="I85" s="11" t="str">
        <f>IF(G85="","",IF(G85-H85&gt;0,G85-H85,""))</f>
        <v/>
      </c>
      <c r="J85" s="11" t="str">
        <f>IF(G85="","",IF(G85-H85&gt;0,"",H85-G85))</f>
        <v/>
      </c>
      <c r="K85" s="15" t="str">
        <f>IF(OR(G85="",G85=Y$1),"",IF(I85="",-J85/G85*100,I85/G85*100))</f>
        <v/>
      </c>
      <c r="L85" s="5" t="str">
        <f>IF(K85="","",RANK(K85,K$2:K$94,1))</f>
        <v/>
      </c>
    </row>
    <row r="86" spans="1:12" x14ac:dyDescent="0.15">
      <c r="A86" s="6" t="str">
        <f>IF(ISNUMBER('Race 3'!A92),'Race 3'!A92,"")</f>
        <v/>
      </c>
      <c r="B86" s="8" t="str">
        <f>IF(ISNUMBER('Race 3'!A92),'Race 3'!B92,"")</f>
        <v/>
      </c>
      <c r="C86" s="5" t="str">
        <f>IF(ISNUMBER('Race 3'!A92),'Race 3'!C92&amp;" "&amp;'Race 3'!D92,"")</f>
        <v/>
      </c>
      <c r="D86" s="5" t="str">
        <f>IF(ISNUMBER('Race 3'!A92),'Race 3'!G92,"")</f>
        <v/>
      </c>
      <c r="E86" s="5" t="str">
        <f>IF(ISNUMBER('Race 3'!A92),'Race 3'!I92,"")</f>
        <v/>
      </c>
      <c r="F86" s="5" t="str">
        <f>IF(ISNUMBER('Race 3'!A92),'Race 3'!H92,"")</f>
        <v/>
      </c>
      <c r="G86" s="9" t="str">
        <f>IF(ISNUMBER('Race 3'!A92),'Race 3'!O92/60,"")</f>
        <v/>
      </c>
      <c r="H86" s="14" t="str">
        <f>IF(A86="","",IF(E86="Men",VLOOKUP(F86,'Time trial standards'!A$4:B$83,2,FALSE),VLOOKUP(F86,'Time trial standards'!A$4:E$83,3,FALSE)))</f>
        <v/>
      </c>
      <c r="I86" s="11" t="str">
        <f>IF(G86="","",IF(G86-H86&gt;0,G86-H86,""))</f>
        <v/>
      </c>
      <c r="J86" s="11" t="str">
        <f>IF(G86="","",IF(G86-H86&gt;0,"",H86-G86))</f>
        <v/>
      </c>
      <c r="K86" s="15" t="str">
        <f>IF(OR(G86="",G86=Y$1),"",IF(I86="",-J86/G86*100,I86/G86*100))</f>
        <v/>
      </c>
      <c r="L86" s="5" t="str">
        <f>IF(K86="","",RANK(K86,K$2:K$94,1))</f>
        <v/>
      </c>
    </row>
    <row r="87" spans="1:12" x14ac:dyDescent="0.15">
      <c r="A87" s="6" t="str">
        <f>IF(ISNUMBER('Race 3'!A93),'Race 3'!A93,"")</f>
        <v/>
      </c>
      <c r="B87" s="8" t="str">
        <f>IF(ISNUMBER('Race 3'!A93),'Race 3'!B93,"")</f>
        <v/>
      </c>
      <c r="C87" s="5" t="str">
        <f>IF(ISNUMBER('Race 3'!A93),'Race 3'!C93&amp;" "&amp;'Race 3'!D93,"")</f>
        <v/>
      </c>
      <c r="D87" s="5" t="str">
        <f>IF(ISNUMBER('Race 3'!A93),'Race 3'!G93,"")</f>
        <v/>
      </c>
      <c r="E87" s="5" t="str">
        <f>IF(ISNUMBER('Race 3'!A93),'Race 3'!I93,"")</f>
        <v/>
      </c>
      <c r="F87" s="5" t="str">
        <f>IF(ISNUMBER('Race 3'!A93),'Race 3'!H93,"")</f>
        <v/>
      </c>
      <c r="G87" s="9" t="str">
        <f>IF(ISNUMBER('Race 3'!A93),'Race 3'!O93/60,"")</f>
        <v/>
      </c>
      <c r="H87" s="14" t="str">
        <f>IF(A87="","",IF(E87="Men",VLOOKUP(F87,'Time trial standards'!A$4:B$83,2,FALSE),VLOOKUP(F87,'Time trial standards'!A$4:E$83,3,FALSE)))</f>
        <v/>
      </c>
      <c r="I87" s="11" t="str">
        <f>IF(G87="","",IF(G87-H87&gt;0,G87-H87,""))</f>
        <v/>
      </c>
      <c r="J87" s="11" t="str">
        <f>IF(G87="","",IF(G87-H87&gt;0,"",H87-G87))</f>
        <v/>
      </c>
      <c r="K87" s="15" t="str">
        <f>IF(OR(G87="",G87=Y$1),"",IF(I87="",-J87/G87*100,I87/G87*100))</f>
        <v/>
      </c>
      <c r="L87" s="5" t="str">
        <f>IF(K87="","",RANK(K87,K$2:K$94,1))</f>
        <v/>
      </c>
    </row>
    <row r="88" spans="1:12" x14ac:dyDescent="0.15">
      <c r="A88" s="6" t="str">
        <f>IF(ISNUMBER('Race 3'!A94),'Race 3'!A94,"")</f>
        <v/>
      </c>
      <c r="B88" s="8" t="str">
        <f>IF(ISNUMBER('Race 3'!A94),'Race 3'!B94,"")</f>
        <v/>
      </c>
      <c r="C88" s="5" t="str">
        <f>IF(ISNUMBER('Race 3'!A94),'Race 3'!C94&amp;" "&amp;'Race 3'!D94,"")</f>
        <v/>
      </c>
      <c r="D88" s="5" t="str">
        <f>IF(ISNUMBER('Race 3'!A94),'Race 3'!G94,"")</f>
        <v/>
      </c>
      <c r="E88" s="5" t="str">
        <f>IF(ISNUMBER('Race 3'!A94),'Race 3'!I94,"")</f>
        <v/>
      </c>
      <c r="F88" s="5" t="str">
        <f>IF(ISNUMBER('Race 3'!A94),'Race 3'!H94,"")</f>
        <v/>
      </c>
      <c r="G88" s="9" t="str">
        <f>IF(ISNUMBER('Race 3'!A94),'Race 3'!O94/60,"")</f>
        <v/>
      </c>
      <c r="H88" s="14" t="str">
        <f>IF(A88="","",IF(E88="Men",VLOOKUP(F88,'Time trial standards'!A$4:B$83,2,FALSE),VLOOKUP(F88,'Time trial standards'!A$4:E$83,3,FALSE)))</f>
        <v/>
      </c>
      <c r="I88" s="11" t="str">
        <f>IF(G88="","",IF(G88-H88&gt;0,G88-H88,""))</f>
        <v/>
      </c>
      <c r="J88" s="11" t="str">
        <f>IF(G88="","",IF(G88-H88&gt;0,"",H88-G88))</f>
        <v/>
      </c>
      <c r="K88" s="15" t="str">
        <f>IF(OR(G88="",G88=Y$1),"",IF(I88="",-J88/G88*100,I88/G88*100))</f>
        <v/>
      </c>
      <c r="L88" s="5" t="str">
        <f>IF(K88="","",RANK(K88,K$2:K$94,1))</f>
        <v/>
      </c>
    </row>
    <row r="89" spans="1:12" x14ac:dyDescent="0.15">
      <c r="A89" s="6" t="str">
        <f>IF(ISNUMBER('Race 3'!A95),'Race 3'!A95,"")</f>
        <v/>
      </c>
      <c r="B89" s="8" t="str">
        <f>IF(ISNUMBER('Race 3'!A95),'Race 3'!B95,"")</f>
        <v/>
      </c>
      <c r="C89" s="5" t="str">
        <f>IF(ISNUMBER('Race 3'!A95),'Race 3'!C95&amp;" "&amp;'Race 3'!D95,"")</f>
        <v/>
      </c>
      <c r="D89" s="5" t="str">
        <f>IF(ISNUMBER('Race 3'!A95),'Race 3'!G95,"")</f>
        <v/>
      </c>
      <c r="E89" s="5" t="str">
        <f>IF(ISNUMBER('Race 3'!A95),'Race 3'!I95,"")</f>
        <v/>
      </c>
      <c r="F89" s="5" t="str">
        <f>IF(ISNUMBER('Race 3'!A95),'Race 3'!H95,"")</f>
        <v/>
      </c>
      <c r="G89" s="9" t="str">
        <f>IF(ISNUMBER('Race 3'!A95),'Race 3'!O95/60,"")</f>
        <v/>
      </c>
      <c r="H89" s="14" t="str">
        <f>IF(A89="","",IF(E89="Men",VLOOKUP(F89,'Time trial standards'!A$4:B$83,2,FALSE),VLOOKUP(F89,'Time trial standards'!A$4:E$83,3,FALSE)))</f>
        <v/>
      </c>
      <c r="I89" s="11" t="str">
        <f>IF(G89="","",IF(G89-H89&gt;0,G89-H89,""))</f>
        <v/>
      </c>
      <c r="J89" s="11" t="str">
        <f>IF(G89="","",IF(G89-H89&gt;0,"",H89-G89))</f>
        <v/>
      </c>
      <c r="K89" s="15" t="str">
        <f>IF(OR(G89="",G89=Y$1),"",IF(I89="",-J89/G89*100,I89/G89*100))</f>
        <v/>
      </c>
      <c r="L89" s="5" t="str">
        <f>IF(K89="","",RANK(K89,K$2:K$94,1))</f>
        <v/>
      </c>
    </row>
    <row r="90" spans="1:12" x14ac:dyDescent="0.15">
      <c r="A90" s="6" t="str">
        <f>IF(ISNUMBER('Race 3'!A96),'Race 3'!A96,"")</f>
        <v/>
      </c>
      <c r="B90" s="8" t="str">
        <f>IF(ISNUMBER('Race 3'!A96),'Race 3'!B96,"")</f>
        <v/>
      </c>
      <c r="C90" s="5" t="str">
        <f>IF(ISNUMBER('Race 3'!A96),'Race 3'!C96&amp;" "&amp;'Race 3'!D96,"")</f>
        <v/>
      </c>
      <c r="D90" s="5" t="str">
        <f>IF(ISNUMBER('Race 3'!A96),'Race 3'!G96,"")</f>
        <v/>
      </c>
      <c r="E90" s="5" t="str">
        <f>IF(ISNUMBER('Race 3'!A96),'Race 3'!I96,"")</f>
        <v/>
      </c>
      <c r="F90" s="5" t="str">
        <f>IF(ISNUMBER('Race 3'!A96),'Race 3'!H96,"")</f>
        <v/>
      </c>
      <c r="G90" s="9" t="str">
        <f>IF(ISNUMBER('Race 3'!A96),'Race 3'!O96/60,"")</f>
        <v/>
      </c>
      <c r="H90" s="14" t="str">
        <f>IF(A90="","",IF(E90="Men",VLOOKUP(F90,'Time trial standards'!A$4:B$83,2,FALSE),VLOOKUP(F90,'Time trial standards'!A$4:E$83,3,FALSE)))</f>
        <v/>
      </c>
      <c r="I90" s="11" t="str">
        <f>IF(G90="","",IF(G90-H90&gt;0,G90-H90,""))</f>
        <v/>
      </c>
      <c r="J90" s="11" t="str">
        <f>IF(G90="","",IF(G90-H90&gt;0,"",H90-G90))</f>
        <v/>
      </c>
      <c r="K90" s="15" t="str">
        <f>IF(OR(G90="",G90=Y$1),"",IF(I90="",-J90/G90*100,I90/G90*100))</f>
        <v/>
      </c>
      <c r="L90" s="5" t="str">
        <f>IF(K90="","",RANK(K90,K$2:K$94,1))</f>
        <v/>
      </c>
    </row>
    <row r="91" spans="1:12" x14ac:dyDescent="0.15">
      <c r="A91" s="6" t="str">
        <f>IF(ISNUMBER('Race 3'!A97),'Race 3'!A97,"")</f>
        <v/>
      </c>
      <c r="B91" s="8" t="str">
        <f>IF(ISNUMBER('Race 3'!A97),'Race 3'!B97,"")</f>
        <v/>
      </c>
      <c r="C91" s="5" t="str">
        <f>IF(ISNUMBER('Race 3'!A97),'Race 3'!C97&amp;" "&amp;'Race 3'!D97,"")</f>
        <v/>
      </c>
      <c r="D91" s="5" t="str">
        <f>IF(ISNUMBER('Race 3'!A97),'Race 3'!G97,"")</f>
        <v/>
      </c>
      <c r="E91" s="5" t="str">
        <f>IF(ISNUMBER('Race 3'!A97),'Race 3'!I97,"")</f>
        <v/>
      </c>
      <c r="F91" s="5" t="str">
        <f>IF(ISNUMBER('Race 3'!A97),'Race 3'!H97,"")</f>
        <v/>
      </c>
      <c r="G91" s="9" t="str">
        <f>IF(ISNUMBER('Race 3'!A97),'Race 3'!O97/60,"")</f>
        <v/>
      </c>
      <c r="H91" s="14" t="str">
        <f>IF(A91="","",IF(E91="Men",VLOOKUP(F91,'Time trial standards'!A$4:B$83,2,FALSE),VLOOKUP(F91,'Time trial standards'!A$4:E$83,3,FALSE)))</f>
        <v/>
      </c>
      <c r="I91" s="11" t="str">
        <f>IF(G91="","",IF(G91-H91&gt;0,G91-H91,""))</f>
        <v/>
      </c>
      <c r="J91" s="11" t="str">
        <f>IF(G91="","",IF(G91-H91&gt;0,"",H91-G91))</f>
        <v/>
      </c>
      <c r="K91" s="15" t="str">
        <f>IF(OR(G91="",G91=Y$1),"",IF(I91="",-J91/G91*100,I91/G91*100))</f>
        <v/>
      </c>
      <c r="L91" s="5" t="str">
        <f>IF(K91="","",RANK(K91,K$2:K$94,1))</f>
        <v/>
      </c>
    </row>
    <row r="92" spans="1:12" x14ac:dyDescent="0.15">
      <c r="A92" s="6" t="str">
        <f>IF(ISNUMBER('Race 3'!A98),'Race 3'!A98,"")</f>
        <v/>
      </c>
      <c r="B92" s="8" t="str">
        <f>IF(ISNUMBER('Race 3'!A98),'Race 3'!B98,"")</f>
        <v/>
      </c>
      <c r="C92" s="5" t="str">
        <f>IF(ISNUMBER('Race 3'!A98),'Race 3'!C98&amp;" "&amp;'Race 3'!D98,"")</f>
        <v/>
      </c>
      <c r="D92" s="5" t="str">
        <f>IF(ISNUMBER('Race 3'!A98),'Race 3'!G98,"")</f>
        <v/>
      </c>
      <c r="E92" s="5" t="str">
        <f>IF(ISNUMBER('Race 3'!A98),'Race 3'!I98,"")</f>
        <v/>
      </c>
      <c r="F92" s="5" t="str">
        <f>IF(ISNUMBER('Race 3'!A98),'Race 3'!H98,"")</f>
        <v/>
      </c>
      <c r="G92" s="9" t="str">
        <f>IF(ISNUMBER('Race 3'!A98),'Race 3'!O98/60,"")</f>
        <v/>
      </c>
      <c r="H92" s="14" t="str">
        <f>IF(A92="","",IF(E92="Men",VLOOKUP(F92,'Time trial standards'!A$4:B$83,2,FALSE),VLOOKUP(F92,'Time trial standards'!A$4:E$83,3,FALSE)))</f>
        <v/>
      </c>
      <c r="I92" s="11" t="str">
        <f>IF(G92="","",IF(G92-H92&gt;0,G92-H92,""))</f>
        <v/>
      </c>
      <c r="J92" s="11" t="str">
        <f>IF(G92="","",IF(G92-H92&gt;0,"",H92-G92))</f>
        <v/>
      </c>
      <c r="K92" s="15" t="str">
        <f>IF(OR(G92="",G92=Y$1),"",IF(I92="",-J92/G92*100,I92/G92*100))</f>
        <v/>
      </c>
      <c r="L92" s="5" t="str">
        <f>IF(K92="","",RANK(K92,K$2:K$94,1))</f>
        <v/>
      </c>
    </row>
    <row r="93" spans="1:12" x14ac:dyDescent="0.15">
      <c r="A93" s="6" t="str">
        <f>IF(ISNUMBER('Race 3'!A99),'Race 3'!A99,"")</f>
        <v/>
      </c>
      <c r="B93" s="8" t="str">
        <f>IF(ISNUMBER('Race 3'!A99),'Race 3'!B99,"")</f>
        <v/>
      </c>
      <c r="C93" s="5" t="str">
        <f>IF(ISNUMBER('Race 3'!A99),'Race 3'!C99&amp;" "&amp;'Race 3'!D99,"")</f>
        <v/>
      </c>
      <c r="D93" s="5" t="str">
        <f>IF(ISNUMBER('Race 3'!A99),'Race 3'!G99,"")</f>
        <v/>
      </c>
      <c r="E93" s="5" t="str">
        <f>IF(ISNUMBER('Race 3'!A99),'Race 3'!I99,"")</f>
        <v/>
      </c>
      <c r="F93" s="5" t="str">
        <f>IF(ISNUMBER('Race 3'!A99),'Race 3'!H99,"")</f>
        <v/>
      </c>
      <c r="G93" s="9" t="str">
        <f>IF(ISNUMBER('Race 3'!A99),'Race 3'!O99/60,"")</f>
        <v/>
      </c>
      <c r="H93" s="14" t="str">
        <f>IF(A93="","",IF(E93="Men",VLOOKUP(F93,'Time trial standards'!A$4:B$83,2,FALSE),VLOOKUP(F93,'Time trial standards'!A$4:E$83,3,FALSE)))</f>
        <v/>
      </c>
      <c r="I93" s="11" t="str">
        <f>IF(G93="","",IF(G93-H93&gt;0,G93-H93,""))</f>
        <v/>
      </c>
      <c r="J93" s="11" t="str">
        <f>IF(G93="","",IF(G93-H93&gt;0,"",H93-G93))</f>
        <v/>
      </c>
      <c r="K93" s="15" t="str">
        <f>IF(OR(G93="",G93=Y$1),"",IF(I93="",-J93/G93*100,I93/G93*100))</f>
        <v/>
      </c>
      <c r="L93" s="5" t="str">
        <f>IF(K93="","",RANK(K93,K$2:K$94,1))</f>
        <v/>
      </c>
    </row>
    <row r="94" spans="1:12" x14ac:dyDescent="0.15">
      <c r="A94" s="6" t="str">
        <f>IF(ISNUMBER('Race 3'!A100),'Race 3'!A100,"")</f>
        <v/>
      </c>
      <c r="B94" s="8" t="str">
        <f>IF(ISNUMBER('Race 3'!A100),'Race 3'!B100,"")</f>
        <v/>
      </c>
      <c r="C94" s="5" t="str">
        <f>IF(ISNUMBER('Race 3'!A100),'Race 3'!C100&amp;" "&amp;'Race 3'!D100,"")</f>
        <v/>
      </c>
      <c r="D94" s="5" t="str">
        <f>IF(ISNUMBER('Race 3'!A100),'Race 3'!G100,"")</f>
        <v/>
      </c>
      <c r="E94" s="5" t="str">
        <f>IF(ISNUMBER('Race 3'!A100),'Race 3'!I100,"")</f>
        <v/>
      </c>
      <c r="F94" s="5" t="str">
        <f>IF(ISNUMBER('Race 3'!A100),'Race 3'!H100,"")</f>
        <v/>
      </c>
      <c r="G94" s="9" t="str">
        <f>IF(ISNUMBER('Race 3'!A100),'Race 3'!O100/60,"")</f>
        <v/>
      </c>
      <c r="H94" s="14" t="str">
        <f>IF(A94="","",IF(E94="Men",VLOOKUP(F94,'Time trial standards'!A$4:B$83,2,FALSE),VLOOKUP(F94,'Time trial standards'!A$4:E$83,3,FALSE)))</f>
        <v/>
      </c>
      <c r="I94" s="11" t="str">
        <f>IF(G94="","",IF(G94-H94&gt;0,G94-H94,""))</f>
        <v/>
      </c>
      <c r="J94" s="11" t="str">
        <f>IF(G94="","",IF(G94-H94&gt;0,"",H94-G94))</f>
        <v/>
      </c>
      <c r="K94" s="15" t="str">
        <f>IF(OR(G94="",G94=Y$1),"",IF(I94="",-J94/G94*100,I94/G94*100))</f>
        <v/>
      </c>
      <c r="L94" s="5" t="str">
        <f>IF(K94="","",RANK(K94,K$2:K$94,1))</f>
        <v/>
      </c>
    </row>
    <row r="95" spans="1:12" x14ac:dyDescent="0.15">
      <c r="H95" s="14"/>
    </row>
    <row r="96" spans="1:12" x14ac:dyDescent="0.15">
      <c r="H96" s="14"/>
    </row>
    <row r="97" spans="8:8" x14ac:dyDescent="0.15">
      <c r="H97" s="14"/>
    </row>
    <row r="98" spans="8:8" x14ac:dyDescent="0.15">
      <c r="H98" s="14"/>
    </row>
    <row r="99" spans="8:8" x14ac:dyDescent="0.15">
      <c r="H99" s="14"/>
    </row>
    <row r="100" spans="8:8" x14ac:dyDescent="0.15">
      <c r="H100" s="14"/>
    </row>
    <row r="101" spans="8:8" x14ac:dyDescent="0.15">
      <c r="H101" s="14"/>
    </row>
    <row r="102" spans="8:8" x14ac:dyDescent="0.15">
      <c r="H102" s="14"/>
    </row>
    <row r="103" spans="8:8" x14ac:dyDescent="0.15">
      <c r="H103" s="14"/>
    </row>
    <row r="104" spans="8:8" x14ac:dyDescent="0.15">
      <c r="H104" s="14"/>
    </row>
    <row r="105" spans="8:8" x14ac:dyDescent="0.15">
      <c r="H105" s="14"/>
    </row>
    <row r="106" spans="8:8" x14ac:dyDescent="0.15">
      <c r="H106" s="14"/>
    </row>
    <row r="107" spans="8:8" x14ac:dyDescent="0.15">
      <c r="H107" s="14"/>
    </row>
    <row r="108" spans="8:8" x14ac:dyDescent="0.15">
      <c r="H108" s="14"/>
    </row>
    <row r="109" spans="8:8" x14ac:dyDescent="0.15">
      <c r="H109" s="14"/>
    </row>
    <row r="110" spans="8:8" x14ac:dyDescent="0.15">
      <c r="H110" s="14"/>
    </row>
    <row r="111" spans="8:8" x14ac:dyDescent="0.15">
      <c r="H111" s="14"/>
    </row>
    <row r="112" spans="8:8" x14ac:dyDescent="0.15">
      <c r="H112" s="14"/>
    </row>
    <row r="113" spans="8:8" x14ac:dyDescent="0.15">
      <c r="H113" s="14"/>
    </row>
    <row r="114" spans="8:8" x14ac:dyDescent="0.15">
      <c r="H114" s="14"/>
    </row>
    <row r="115" spans="8:8" x14ac:dyDescent="0.15">
      <c r="H115" s="14"/>
    </row>
    <row r="116" spans="8:8" x14ac:dyDescent="0.15">
      <c r="H116" s="14"/>
    </row>
    <row r="117" spans="8:8" x14ac:dyDescent="0.15">
      <c r="H117" s="14"/>
    </row>
    <row r="118" spans="8:8" x14ac:dyDescent="0.15">
      <c r="H118" s="14"/>
    </row>
    <row r="119" spans="8:8" x14ac:dyDescent="0.15">
      <c r="H119" s="14"/>
    </row>
    <row r="120" spans="8:8" x14ac:dyDescent="0.15">
      <c r="H120" s="14"/>
    </row>
    <row r="121" spans="8:8" x14ac:dyDescent="0.15">
      <c r="H121" s="14"/>
    </row>
    <row r="122" spans="8:8" x14ac:dyDescent="0.15">
      <c r="H122" s="14"/>
    </row>
    <row r="123" spans="8:8" x14ac:dyDescent="0.15">
      <c r="H123" s="14"/>
    </row>
    <row r="124" spans="8:8" x14ac:dyDescent="0.15">
      <c r="H124" s="14"/>
    </row>
    <row r="125" spans="8:8" x14ac:dyDescent="0.15">
      <c r="H125" s="14"/>
    </row>
    <row r="126" spans="8:8" x14ac:dyDescent="0.15">
      <c r="H126" s="14"/>
    </row>
    <row r="127" spans="8:8" x14ac:dyDescent="0.15">
      <c r="H127" s="14"/>
    </row>
    <row r="128" spans="8:8" x14ac:dyDescent="0.15">
      <c r="H128" s="14"/>
    </row>
    <row r="129" spans="8:8" x14ac:dyDescent="0.15">
      <c r="H129" s="14"/>
    </row>
    <row r="130" spans="8:8" x14ac:dyDescent="0.15">
      <c r="H130" s="14"/>
    </row>
    <row r="131" spans="8:8" x14ac:dyDescent="0.15">
      <c r="H131" s="14"/>
    </row>
    <row r="132" spans="8:8" x14ac:dyDescent="0.15">
      <c r="H132" s="14"/>
    </row>
    <row r="133" spans="8:8" x14ac:dyDescent="0.15">
      <c r="H133" s="14"/>
    </row>
    <row r="134" spans="8:8" x14ac:dyDescent="0.15">
      <c r="H134" s="14"/>
    </row>
    <row r="135" spans="8:8" x14ac:dyDescent="0.15">
      <c r="H135" s="14"/>
    </row>
    <row r="136" spans="8:8" x14ac:dyDescent="0.15">
      <c r="H136" s="14"/>
    </row>
    <row r="137" spans="8:8" x14ac:dyDescent="0.15">
      <c r="H137" s="14"/>
    </row>
    <row r="138" spans="8:8" x14ac:dyDescent="0.15">
      <c r="H138" s="14"/>
    </row>
    <row r="139" spans="8:8" x14ac:dyDescent="0.15">
      <c r="H139" s="14"/>
    </row>
    <row r="140" spans="8:8" x14ac:dyDescent="0.15">
      <c r="H140" s="14"/>
    </row>
    <row r="141" spans="8:8" x14ac:dyDescent="0.15">
      <c r="H141" s="14"/>
    </row>
    <row r="142" spans="8:8" x14ac:dyDescent="0.15">
      <c r="H142" s="14"/>
    </row>
    <row r="143" spans="8:8" x14ac:dyDescent="0.15">
      <c r="H143" s="14"/>
    </row>
    <row r="144" spans="8:8" x14ac:dyDescent="0.15">
      <c r="H144" s="14"/>
    </row>
    <row r="145" spans="8:8" x14ac:dyDescent="0.15">
      <c r="H145" s="14"/>
    </row>
    <row r="146" spans="8:8" x14ac:dyDescent="0.15">
      <c r="H146" s="14"/>
    </row>
    <row r="147" spans="8:8" x14ac:dyDescent="0.15">
      <c r="H147" s="14"/>
    </row>
    <row r="148" spans="8:8" x14ac:dyDescent="0.15">
      <c r="H148" s="14"/>
    </row>
    <row r="149" spans="8:8" x14ac:dyDescent="0.15">
      <c r="H149" s="14"/>
    </row>
    <row r="150" spans="8:8" x14ac:dyDescent="0.15">
      <c r="H150" s="14"/>
    </row>
    <row r="151" spans="8:8" x14ac:dyDescent="0.15">
      <c r="H151" s="14"/>
    </row>
    <row r="152" spans="8:8" x14ac:dyDescent="0.15">
      <c r="H152" s="14"/>
    </row>
    <row r="153" spans="8:8" x14ac:dyDescent="0.15">
      <c r="H153" s="14"/>
    </row>
    <row r="154" spans="8:8" x14ac:dyDescent="0.15">
      <c r="H154" s="14"/>
    </row>
    <row r="155" spans="8:8" x14ac:dyDescent="0.15">
      <c r="H155" s="14"/>
    </row>
    <row r="156" spans="8:8" x14ac:dyDescent="0.15">
      <c r="H156" s="14"/>
    </row>
    <row r="157" spans="8:8" x14ac:dyDescent="0.15">
      <c r="H157" s="14"/>
    </row>
    <row r="158" spans="8:8" x14ac:dyDescent="0.15">
      <c r="H158" s="14"/>
    </row>
    <row r="159" spans="8:8" x14ac:dyDescent="0.15">
      <c r="H159" s="14"/>
    </row>
    <row r="160" spans="8:8" x14ac:dyDescent="0.15">
      <c r="H160" s="14"/>
    </row>
    <row r="161" spans="8:8" x14ac:dyDescent="0.15">
      <c r="H161" s="14"/>
    </row>
    <row r="162" spans="8:8" x14ac:dyDescent="0.15">
      <c r="H162" s="14"/>
    </row>
    <row r="163" spans="8:8" x14ac:dyDescent="0.15">
      <c r="H163" s="14"/>
    </row>
    <row r="164" spans="8:8" x14ac:dyDescent="0.15">
      <c r="H164" s="14"/>
    </row>
    <row r="165" spans="8:8" x14ac:dyDescent="0.15">
      <c r="H165" s="14"/>
    </row>
    <row r="166" spans="8:8" x14ac:dyDescent="0.15">
      <c r="H166" s="14"/>
    </row>
    <row r="167" spans="8:8" x14ac:dyDescent="0.15">
      <c r="H167" s="14"/>
    </row>
    <row r="168" spans="8:8" x14ac:dyDescent="0.15">
      <c r="H168" s="14"/>
    </row>
    <row r="169" spans="8:8" x14ac:dyDescent="0.15">
      <c r="H169" s="14"/>
    </row>
    <row r="170" spans="8:8" x14ac:dyDescent="0.15">
      <c r="H170" s="14"/>
    </row>
    <row r="171" spans="8:8" x14ac:dyDescent="0.15">
      <c r="H171" s="14"/>
    </row>
    <row r="172" spans="8:8" x14ac:dyDescent="0.15">
      <c r="H172" s="14"/>
    </row>
    <row r="173" spans="8:8" x14ac:dyDescent="0.15">
      <c r="H173" s="14"/>
    </row>
    <row r="174" spans="8:8" x14ac:dyDescent="0.15">
      <c r="H174" s="14"/>
    </row>
    <row r="175" spans="8:8" x14ac:dyDescent="0.15">
      <c r="H175" s="14"/>
    </row>
    <row r="176" spans="8:8" x14ac:dyDescent="0.15">
      <c r="H176" s="14"/>
    </row>
    <row r="177" spans="8:8" x14ac:dyDescent="0.15">
      <c r="H177" s="14"/>
    </row>
    <row r="178" spans="8:8" x14ac:dyDescent="0.15">
      <c r="H178" s="14"/>
    </row>
    <row r="179" spans="8:8" x14ac:dyDescent="0.15">
      <c r="H179" s="14"/>
    </row>
    <row r="180" spans="8:8" x14ac:dyDescent="0.15">
      <c r="H180" s="14"/>
    </row>
    <row r="181" spans="8:8" x14ac:dyDescent="0.15">
      <c r="H181" s="14"/>
    </row>
    <row r="182" spans="8:8" x14ac:dyDescent="0.15">
      <c r="H182" s="14"/>
    </row>
    <row r="183" spans="8:8" x14ac:dyDescent="0.15">
      <c r="H183" s="14"/>
    </row>
    <row r="184" spans="8:8" x14ac:dyDescent="0.15">
      <c r="H184" s="14"/>
    </row>
    <row r="185" spans="8:8" x14ac:dyDescent="0.15">
      <c r="H185" s="14"/>
    </row>
    <row r="186" spans="8:8" x14ac:dyDescent="0.15">
      <c r="H186" s="14"/>
    </row>
    <row r="187" spans="8:8" x14ac:dyDescent="0.15">
      <c r="H187" s="14"/>
    </row>
    <row r="188" spans="8:8" x14ac:dyDescent="0.15">
      <c r="H188" s="14"/>
    </row>
    <row r="189" spans="8:8" x14ac:dyDescent="0.15">
      <c r="H189" s="14"/>
    </row>
    <row r="190" spans="8:8" x14ac:dyDescent="0.15">
      <c r="H190" s="14"/>
    </row>
    <row r="191" spans="8:8" x14ac:dyDescent="0.15">
      <c r="H191" s="14"/>
    </row>
    <row r="192" spans="8:8" x14ac:dyDescent="0.15">
      <c r="H192" s="14"/>
    </row>
    <row r="193" spans="8:8" x14ac:dyDescent="0.15">
      <c r="H193" s="14"/>
    </row>
    <row r="194" spans="8:8" x14ac:dyDescent="0.15">
      <c r="H194" s="14"/>
    </row>
    <row r="195" spans="8:8" x14ac:dyDescent="0.15">
      <c r="H195" s="14"/>
    </row>
    <row r="196" spans="8:8" x14ac:dyDescent="0.15">
      <c r="H196" s="14"/>
    </row>
  </sheetData>
  <autoFilter ref="A1:L196" xr:uid="{00000000-0009-0000-0000-000005000000}">
    <sortState xmlns:xlrd2="http://schemas.microsoft.com/office/spreadsheetml/2017/richdata2" ref="A2:L196">
      <sortCondition ref="L1:L196"/>
    </sortState>
  </autoFilter>
  <pageMargins left="0.7" right="0.7" top="0.75" bottom="0.75" header="0.3" footer="0.3"/>
  <pageSetup paperSize="9" orientation="portrait" horizontalDpi="4294967293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45"/>
  <sheetViews>
    <sheetView workbookViewId="0">
      <selection activeCell="A2" sqref="A2:R44"/>
    </sheetView>
  </sheetViews>
  <sheetFormatPr baseColWidth="10" defaultRowHeight="13" x14ac:dyDescent="0.15"/>
  <cols>
    <col min="1" max="4" width="8.83203125" customWidth="1"/>
    <col min="5" max="5" width="16" customWidth="1"/>
    <col min="6" max="256" width="8.83203125" customWidth="1"/>
  </cols>
  <sheetData>
    <row r="1" spans="1:18" ht="33" thickBot="1" x14ac:dyDescent="0.25">
      <c r="A1" s="18" t="s">
        <v>0</v>
      </c>
      <c r="B1" s="16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7</v>
      </c>
      <c r="H1" s="16" t="s">
        <v>8</v>
      </c>
      <c r="I1" s="17" t="s">
        <v>9</v>
      </c>
      <c r="J1" s="17" t="s">
        <v>11</v>
      </c>
      <c r="K1" s="17" t="s">
        <v>52</v>
      </c>
      <c r="L1" s="16" t="s">
        <v>12</v>
      </c>
      <c r="M1" s="16" t="s">
        <v>13</v>
      </c>
      <c r="N1" s="16" t="s">
        <v>14</v>
      </c>
      <c r="O1" s="16" t="s">
        <v>15</v>
      </c>
      <c r="P1" s="16" t="s">
        <v>53</v>
      </c>
      <c r="Q1" s="16" t="s">
        <v>16</v>
      </c>
      <c r="R1" s="16" t="s">
        <v>17</v>
      </c>
    </row>
    <row r="2" spans="1:18" x14ac:dyDescent="0.15">
      <c r="A2" s="67"/>
      <c r="B2" s="67"/>
      <c r="C2" s="68"/>
      <c r="D2" s="68"/>
      <c r="E2" s="68"/>
      <c r="F2" s="68"/>
      <c r="G2" s="68"/>
      <c r="H2" s="67"/>
      <c r="I2" s="68"/>
      <c r="J2" s="68"/>
      <c r="K2" s="68"/>
      <c r="L2" s="67"/>
      <c r="M2" s="67"/>
      <c r="N2" s="67"/>
      <c r="O2" s="67"/>
      <c r="P2" s="67"/>
      <c r="Q2" s="67"/>
      <c r="R2" s="67"/>
    </row>
    <row r="3" spans="1:18" x14ac:dyDescent="0.15">
      <c r="A3" s="67"/>
      <c r="B3" s="67"/>
      <c r="C3" s="68"/>
      <c r="D3" s="68"/>
      <c r="E3" s="68"/>
      <c r="F3" s="68"/>
      <c r="G3" s="68"/>
      <c r="H3" s="67"/>
      <c r="I3" s="68"/>
      <c r="J3" s="68"/>
      <c r="K3" s="68"/>
      <c r="L3" s="67"/>
      <c r="M3" s="67"/>
      <c r="N3" s="67"/>
      <c r="O3" s="67"/>
      <c r="P3" s="67"/>
      <c r="Q3" s="67"/>
      <c r="R3" s="67"/>
    </row>
    <row r="4" spans="1:18" x14ac:dyDescent="0.15">
      <c r="A4" s="67"/>
      <c r="B4" s="67"/>
      <c r="C4" s="68"/>
      <c r="D4" s="68"/>
      <c r="E4" s="68"/>
      <c r="F4" s="68"/>
      <c r="G4" s="68"/>
      <c r="H4" s="67"/>
      <c r="I4" s="68"/>
      <c r="J4" s="68"/>
      <c r="K4" s="68"/>
      <c r="L4" s="67"/>
      <c r="M4" s="67"/>
      <c r="N4" s="67"/>
      <c r="O4" s="67"/>
      <c r="P4" s="67"/>
      <c r="Q4" s="67"/>
      <c r="R4" s="67"/>
    </row>
    <row r="5" spans="1:18" x14ac:dyDescent="0.15">
      <c r="A5" s="67"/>
      <c r="B5" s="67"/>
      <c r="C5" s="68"/>
      <c r="D5" s="68"/>
      <c r="E5" s="68"/>
      <c r="F5" s="68"/>
      <c r="G5" s="68"/>
      <c r="H5" s="67"/>
      <c r="I5" s="68"/>
      <c r="J5" s="68"/>
      <c r="K5" s="68"/>
      <c r="L5" s="67"/>
      <c r="M5" s="67"/>
      <c r="N5" s="67"/>
      <c r="O5" s="67"/>
      <c r="P5" s="67"/>
      <c r="Q5" s="67"/>
      <c r="R5" s="67"/>
    </row>
    <row r="6" spans="1:18" x14ac:dyDescent="0.15">
      <c r="A6" s="67"/>
      <c r="B6" s="67"/>
      <c r="C6" s="68"/>
      <c r="D6" s="68"/>
      <c r="E6" s="68"/>
      <c r="F6" s="68"/>
      <c r="G6" s="68"/>
      <c r="H6" s="67"/>
      <c r="I6" s="68"/>
      <c r="J6" s="68"/>
      <c r="K6" s="68"/>
      <c r="L6" s="67"/>
      <c r="M6" s="67"/>
      <c r="N6" s="67"/>
      <c r="O6" s="67"/>
      <c r="P6" s="67"/>
      <c r="Q6" s="67"/>
      <c r="R6" s="67"/>
    </row>
    <row r="7" spans="1:18" x14ac:dyDescent="0.15">
      <c r="A7" s="67"/>
      <c r="B7" s="67"/>
      <c r="C7" s="68"/>
      <c r="D7" s="68"/>
      <c r="E7" s="68"/>
      <c r="F7" s="68"/>
      <c r="G7" s="68"/>
      <c r="H7" s="67"/>
      <c r="I7" s="68"/>
      <c r="J7" s="68"/>
      <c r="K7" s="68"/>
      <c r="L7" s="67"/>
      <c r="M7" s="67"/>
      <c r="N7" s="67"/>
      <c r="O7" s="67"/>
      <c r="P7" s="67"/>
      <c r="Q7" s="67"/>
      <c r="R7" s="67"/>
    </row>
    <row r="8" spans="1:18" x14ac:dyDescent="0.15">
      <c r="A8" s="67"/>
      <c r="B8" s="67"/>
      <c r="C8" s="68"/>
      <c r="D8" s="68"/>
      <c r="E8" s="68"/>
      <c r="F8" s="68"/>
      <c r="G8" s="68"/>
      <c r="H8" s="67"/>
      <c r="I8" s="68"/>
      <c r="J8" s="68"/>
      <c r="K8" s="68"/>
      <c r="L8" s="67"/>
      <c r="M8" s="67"/>
      <c r="N8" s="67"/>
      <c r="O8" s="67"/>
      <c r="P8" s="67"/>
      <c r="Q8" s="67"/>
      <c r="R8" s="67"/>
    </row>
    <row r="9" spans="1:18" x14ac:dyDescent="0.15">
      <c r="A9" s="67"/>
      <c r="B9" s="67"/>
      <c r="C9" s="68"/>
      <c r="D9" s="68"/>
      <c r="E9" s="68"/>
      <c r="F9" s="68"/>
      <c r="G9" s="68"/>
      <c r="H9" s="67"/>
      <c r="I9" s="68"/>
      <c r="J9" s="68"/>
      <c r="K9" s="68"/>
      <c r="L9" s="67"/>
      <c r="M9" s="67"/>
      <c r="N9" s="67"/>
      <c r="O9" s="67"/>
      <c r="P9" s="67"/>
      <c r="Q9" s="67"/>
      <c r="R9" s="67"/>
    </row>
    <row r="10" spans="1:18" x14ac:dyDescent="0.15">
      <c r="A10" s="67"/>
      <c r="B10" s="67"/>
      <c r="C10" s="68"/>
      <c r="D10" s="68"/>
      <c r="E10" s="68"/>
      <c r="F10" s="68"/>
      <c r="G10" s="68"/>
      <c r="H10" s="67"/>
      <c r="I10" s="68"/>
      <c r="J10" s="68"/>
      <c r="K10" s="68"/>
      <c r="L10" s="67"/>
      <c r="M10" s="67"/>
      <c r="N10" s="67"/>
      <c r="O10" s="67"/>
      <c r="P10" s="67"/>
      <c r="Q10" s="67"/>
      <c r="R10" s="67"/>
    </row>
    <row r="11" spans="1:18" x14ac:dyDescent="0.15">
      <c r="A11" s="67"/>
      <c r="B11" s="67"/>
      <c r="C11" s="68"/>
      <c r="D11" s="68"/>
      <c r="E11" s="68"/>
      <c r="F11" s="68"/>
      <c r="G11" s="68"/>
      <c r="H11" s="67"/>
      <c r="I11" s="68"/>
      <c r="J11" s="68"/>
      <c r="K11" s="68"/>
      <c r="L11" s="67"/>
      <c r="M11" s="67"/>
      <c r="N11" s="67"/>
      <c r="O11" s="67"/>
      <c r="P11" s="67"/>
      <c r="Q11" s="67"/>
      <c r="R11" s="67"/>
    </row>
    <row r="12" spans="1:18" x14ac:dyDescent="0.15">
      <c r="A12" s="67"/>
      <c r="B12" s="67"/>
      <c r="C12" s="68"/>
      <c r="D12" s="68"/>
      <c r="E12" s="68"/>
      <c r="F12" s="68"/>
      <c r="G12" s="68"/>
      <c r="H12" s="67"/>
      <c r="I12" s="68"/>
      <c r="J12" s="68"/>
      <c r="K12" s="68"/>
      <c r="L12" s="67"/>
      <c r="M12" s="67"/>
      <c r="N12" s="67"/>
      <c r="O12" s="67"/>
      <c r="P12" s="67"/>
      <c r="Q12" s="67"/>
      <c r="R12" s="67"/>
    </row>
    <row r="13" spans="1:18" x14ac:dyDescent="0.15">
      <c r="A13" s="67"/>
      <c r="B13" s="67"/>
      <c r="C13" s="68"/>
      <c r="D13" s="68"/>
      <c r="E13" s="68"/>
      <c r="F13" s="68"/>
      <c r="G13" s="68"/>
      <c r="H13" s="67"/>
      <c r="I13" s="68"/>
      <c r="J13" s="68"/>
      <c r="K13" s="68"/>
      <c r="L13" s="67"/>
      <c r="M13" s="67"/>
      <c r="N13" s="67"/>
      <c r="O13" s="67"/>
      <c r="P13" s="67"/>
      <c r="Q13" s="67"/>
      <c r="R13" s="67"/>
    </row>
    <row r="14" spans="1:18" x14ac:dyDescent="0.15">
      <c r="A14" s="67"/>
      <c r="B14" s="67"/>
      <c r="C14" s="68"/>
      <c r="D14" s="68"/>
      <c r="E14" s="68"/>
      <c r="F14" s="68"/>
      <c r="G14" s="68"/>
      <c r="H14" s="67"/>
      <c r="I14" s="68"/>
      <c r="J14" s="68"/>
      <c r="K14" s="68"/>
      <c r="L14" s="67"/>
      <c r="M14" s="67"/>
      <c r="N14" s="67"/>
      <c r="O14" s="67"/>
      <c r="P14" s="67"/>
      <c r="Q14" s="67"/>
      <c r="R14" s="67"/>
    </row>
    <row r="15" spans="1:18" x14ac:dyDescent="0.15">
      <c r="A15" s="67"/>
      <c r="B15" s="67"/>
      <c r="C15" s="68"/>
      <c r="D15" s="68"/>
      <c r="E15" s="68"/>
      <c r="F15" s="68"/>
      <c r="G15" s="68"/>
      <c r="H15" s="67"/>
      <c r="I15" s="68"/>
      <c r="J15" s="68"/>
      <c r="K15" s="68"/>
      <c r="L15" s="67"/>
      <c r="M15" s="67"/>
      <c r="N15" s="67"/>
      <c r="O15" s="67"/>
      <c r="P15" s="67"/>
      <c r="Q15" s="67"/>
      <c r="R15" s="67"/>
    </row>
    <row r="16" spans="1:18" x14ac:dyDescent="0.15">
      <c r="A16" s="67"/>
      <c r="B16" s="67"/>
      <c r="C16" s="68"/>
      <c r="D16" s="68"/>
      <c r="E16" s="68"/>
      <c r="F16" s="68"/>
      <c r="G16" s="68"/>
      <c r="H16" s="67"/>
      <c r="I16" s="68"/>
      <c r="J16" s="68"/>
      <c r="K16" s="68"/>
      <c r="L16" s="67"/>
      <c r="M16" s="67"/>
      <c r="N16" s="67"/>
      <c r="O16" s="67"/>
      <c r="P16" s="67"/>
      <c r="Q16" s="67"/>
      <c r="R16" s="67"/>
    </row>
    <row r="17" spans="1:18" x14ac:dyDescent="0.15">
      <c r="A17" s="67"/>
      <c r="B17" s="67"/>
      <c r="C17" s="68"/>
      <c r="D17" s="68"/>
      <c r="E17" s="68"/>
      <c r="F17" s="68"/>
      <c r="G17" s="68"/>
      <c r="H17" s="67"/>
      <c r="I17" s="68"/>
      <c r="J17" s="68"/>
      <c r="K17" s="68"/>
      <c r="L17" s="67"/>
      <c r="M17" s="67"/>
      <c r="N17" s="67"/>
      <c r="O17" s="67"/>
      <c r="P17" s="67"/>
      <c r="Q17" s="67"/>
      <c r="R17" s="67"/>
    </row>
    <row r="18" spans="1:18" x14ac:dyDescent="0.15">
      <c r="A18" s="67"/>
      <c r="B18" s="67"/>
      <c r="C18" s="68"/>
      <c r="D18" s="68"/>
      <c r="E18" s="68"/>
      <c r="F18" s="68"/>
      <c r="G18" s="68"/>
      <c r="H18" s="67"/>
      <c r="I18" s="68"/>
      <c r="J18" s="68"/>
      <c r="K18" s="68"/>
      <c r="L18" s="67"/>
      <c r="M18" s="67"/>
      <c r="N18" s="67"/>
      <c r="O18" s="67"/>
      <c r="P18" s="67"/>
      <c r="Q18" s="67"/>
      <c r="R18" s="67"/>
    </row>
    <row r="19" spans="1:18" x14ac:dyDescent="0.15">
      <c r="A19" s="67"/>
      <c r="B19" s="67"/>
      <c r="C19" s="68"/>
      <c r="D19" s="68"/>
      <c r="E19" s="68"/>
      <c r="F19" s="68"/>
      <c r="G19" s="68"/>
      <c r="H19" s="67"/>
      <c r="I19" s="68"/>
      <c r="J19" s="68"/>
      <c r="K19" s="68"/>
      <c r="L19" s="67"/>
      <c r="M19" s="67"/>
      <c r="N19" s="67"/>
      <c r="O19" s="67"/>
      <c r="P19" s="67"/>
      <c r="Q19" s="67"/>
      <c r="R19" s="67"/>
    </row>
    <row r="20" spans="1:18" x14ac:dyDescent="0.15">
      <c r="A20" s="67"/>
      <c r="B20" s="67"/>
      <c r="C20" s="68"/>
      <c r="D20" s="68"/>
      <c r="E20" s="68"/>
      <c r="F20" s="68"/>
      <c r="G20" s="68"/>
      <c r="H20" s="67"/>
      <c r="I20" s="68"/>
      <c r="J20" s="68"/>
      <c r="K20" s="68"/>
      <c r="L20" s="67"/>
      <c r="M20" s="67"/>
      <c r="N20" s="67"/>
      <c r="O20" s="67"/>
      <c r="P20" s="67"/>
      <c r="Q20" s="67"/>
      <c r="R20" s="67"/>
    </row>
    <row r="21" spans="1:18" x14ac:dyDescent="0.15">
      <c r="A21" s="67"/>
      <c r="B21" s="67"/>
      <c r="C21" s="68"/>
      <c r="D21" s="68"/>
      <c r="E21" s="68"/>
      <c r="F21" s="68"/>
      <c r="G21" s="68"/>
      <c r="H21" s="67"/>
      <c r="I21" s="68"/>
      <c r="J21" s="68"/>
      <c r="K21" s="68"/>
      <c r="L21" s="67"/>
      <c r="M21" s="67"/>
      <c r="N21" s="67"/>
      <c r="O21" s="67"/>
      <c r="P21" s="67"/>
      <c r="Q21" s="67"/>
      <c r="R21" s="67"/>
    </row>
    <row r="22" spans="1:18" x14ac:dyDescent="0.15">
      <c r="A22" s="67"/>
      <c r="B22" s="67"/>
      <c r="C22" s="68"/>
      <c r="D22" s="68"/>
      <c r="E22" s="68"/>
      <c r="F22" s="68"/>
      <c r="G22" s="68"/>
      <c r="H22" s="67"/>
      <c r="I22" s="68"/>
      <c r="J22" s="68"/>
      <c r="K22" s="68"/>
      <c r="L22" s="67"/>
      <c r="M22" s="67"/>
      <c r="N22" s="67"/>
      <c r="O22" s="67"/>
      <c r="P22" s="67"/>
      <c r="Q22" s="67"/>
      <c r="R22" s="67"/>
    </row>
    <row r="23" spans="1:18" x14ac:dyDescent="0.15">
      <c r="A23" s="67"/>
      <c r="B23" s="67"/>
      <c r="C23" s="68"/>
      <c r="D23" s="68"/>
      <c r="E23" s="68"/>
      <c r="F23" s="68"/>
      <c r="G23" s="68"/>
      <c r="H23" s="67"/>
      <c r="I23" s="68"/>
      <c r="J23" s="68"/>
      <c r="K23" s="68"/>
      <c r="L23" s="67"/>
      <c r="M23" s="67"/>
      <c r="N23" s="67"/>
      <c r="O23" s="67"/>
      <c r="P23" s="67"/>
      <c r="Q23" s="67"/>
      <c r="R23" s="67"/>
    </row>
    <row r="24" spans="1:18" x14ac:dyDescent="0.15">
      <c r="A24" s="67"/>
      <c r="B24" s="67"/>
      <c r="C24" s="68"/>
      <c r="D24" s="68"/>
      <c r="E24" s="68"/>
      <c r="F24" s="68"/>
      <c r="G24" s="68"/>
      <c r="H24" s="67"/>
      <c r="I24" s="68"/>
      <c r="J24" s="68"/>
      <c r="K24" s="68"/>
      <c r="L24" s="67"/>
      <c r="M24" s="67"/>
      <c r="N24" s="67"/>
      <c r="O24" s="67"/>
      <c r="P24" s="67"/>
      <c r="Q24" s="67"/>
      <c r="R24" s="67"/>
    </row>
    <row r="25" spans="1:18" x14ac:dyDescent="0.15">
      <c r="A25" s="67"/>
      <c r="B25" s="67"/>
      <c r="C25" s="68"/>
      <c r="D25" s="68"/>
      <c r="E25" s="68"/>
      <c r="F25" s="68"/>
      <c r="G25" s="68"/>
      <c r="H25" s="67"/>
      <c r="I25" s="68"/>
      <c r="J25" s="68"/>
      <c r="K25" s="68"/>
      <c r="L25" s="67"/>
      <c r="M25" s="67"/>
      <c r="N25" s="67"/>
      <c r="O25" s="67"/>
      <c r="P25" s="67"/>
      <c r="Q25" s="67"/>
      <c r="R25" s="67"/>
    </row>
    <row r="26" spans="1:18" x14ac:dyDescent="0.15">
      <c r="A26" s="67"/>
      <c r="B26" s="67"/>
      <c r="C26" s="68"/>
      <c r="D26" s="68"/>
      <c r="E26" s="68"/>
      <c r="F26" s="68"/>
      <c r="G26" s="68"/>
      <c r="H26" s="67"/>
      <c r="I26" s="68"/>
      <c r="J26" s="68"/>
      <c r="K26" s="68"/>
      <c r="L26" s="67"/>
      <c r="M26" s="67"/>
      <c r="N26" s="67"/>
      <c r="O26" s="67"/>
      <c r="P26" s="67"/>
      <c r="Q26" s="67"/>
      <c r="R26" s="67"/>
    </row>
    <row r="27" spans="1:18" x14ac:dyDescent="0.15">
      <c r="A27" s="67"/>
      <c r="B27" s="67"/>
      <c r="C27" s="68"/>
      <c r="D27" s="68"/>
      <c r="E27" s="68"/>
      <c r="F27" s="68"/>
      <c r="G27" s="68"/>
      <c r="H27" s="67"/>
      <c r="I27" s="68"/>
      <c r="J27" s="68"/>
      <c r="K27" s="68"/>
      <c r="L27" s="67"/>
      <c r="M27" s="67"/>
      <c r="N27" s="67"/>
      <c r="O27" s="67"/>
      <c r="P27" s="67"/>
      <c r="Q27" s="67"/>
      <c r="R27" s="67"/>
    </row>
    <row r="28" spans="1:18" x14ac:dyDescent="0.15">
      <c r="A28" s="67"/>
      <c r="B28" s="67"/>
      <c r="C28" s="68"/>
      <c r="D28" s="68"/>
      <c r="E28" s="68"/>
      <c r="F28" s="68"/>
      <c r="G28" s="68"/>
      <c r="H28" s="67"/>
      <c r="I28" s="68"/>
      <c r="J28" s="68"/>
      <c r="K28" s="68"/>
      <c r="L28" s="67"/>
      <c r="M28" s="67"/>
      <c r="N28" s="67"/>
      <c r="O28" s="67"/>
      <c r="P28" s="67"/>
      <c r="Q28" s="67"/>
      <c r="R28" s="67"/>
    </row>
    <row r="29" spans="1:18" x14ac:dyDescent="0.15">
      <c r="A29" s="67"/>
      <c r="B29" s="67"/>
      <c r="C29" s="68"/>
      <c r="D29" s="68"/>
      <c r="E29" s="68"/>
      <c r="F29" s="68"/>
      <c r="G29" s="68"/>
      <c r="H29" s="67"/>
      <c r="I29" s="68"/>
      <c r="J29" s="68"/>
      <c r="K29" s="68"/>
      <c r="L29" s="67"/>
      <c r="M29" s="67"/>
      <c r="N29" s="67"/>
      <c r="O29" s="67"/>
      <c r="P29" s="67"/>
      <c r="Q29" s="67"/>
      <c r="R29" s="67"/>
    </row>
    <row r="30" spans="1:18" x14ac:dyDescent="0.15">
      <c r="A30" s="67"/>
      <c r="B30" s="67"/>
      <c r="C30" s="68"/>
      <c r="D30" s="68"/>
      <c r="E30" s="68"/>
      <c r="F30" s="68"/>
      <c r="G30" s="68"/>
      <c r="H30" s="67"/>
      <c r="I30" s="68"/>
      <c r="J30" s="68"/>
      <c r="K30" s="68"/>
      <c r="L30" s="67"/>
      <c r="M30" s="67"/>
      <c r="N30" s="67"/>
      <c r="O30" s="67"/>
      <c r="P30" s="67"/>
      <c r="Q30" s="67"/>
      <c r="R30" s="67"/>
    </row>
    <row r="31" spans="1:18" x14ac:dyDescent="0.15">
      <c r="A31" s="67"/>
      <c r="B31" s="67"/>
      <c r="C31" s="68"/>
      <c r="D31" s="68"/>
      <c r="E31" s="68"/>
      <c r="F31" s="68"/>
      <c r="G31" s="68"/>
      <c r="H31" s="67"/>
      <c r="I31" s="68"/>
      <c r="J31" s="68"/>
      <c r="K31" s="68"/>
      <c r="L31" s="67"/>
      <c r="M31" s="67"/>
      <c r="N31" s="67"/>
      <c r="O31" s="67"/>
      <c r="P31" s="67"/>
      <c r="Q31" s="67"/>
      <c r="R31" s="67"/>
    </row>
    <row r="32" spans="1:18" x14ac:dyDescent="0.15">
      <c r="A32" s="67"/>
      <c r="B32" s="67"/>
      <c r="C32" s="68"/>
      <c r="D32" s="68"/>
      <c r="E32" s="68"/>
      <c r="F32" s="68"/>
      <c r="G32" s="68"/>
      <c r="H32" s="67"/>
      <c r="I32" s="68"/>
      <c r="J32" s="68"/>
      <c r="K32" s="68"/>
      <c r="L32" s="67"/>
      <c r="M32" s="67"/>
      <c r="N32" s="67"/>
      <c r="O32" s="67"/>
      <c r="P32" s="67"/>
      <c r="Q32" s="67"/>
      <c r="R32" s="67"/>
    </row>
    <row r="33" spans="1:18" x14ac:dyDescent="0.15">
      <c r="A33" s="67"/>
      <c r="B33" s="67"/>
      <c r="C33" s="68"/>
      <c r="D33" s="68"/>
      <c r="E33" s="68"/>
      <c r="F33" s="68"/>
      <c r="G33" s="68"/>
      <c r="H33" s="67"/>
      <c r="I33" s="68"/>
      <c r="J33" s="68"/>
      <c r="K33" s="68"/>
      <c r="L33" s="67"/>
      <c r="M33" s="67"/>
      <c r="N33" s="67"/>
      <c r="O33" s="67"/>
      <c r="P33" s="67"/>
      <c r="Q33" s="67"/>
      <c r="R33" s="67"/>
    </row>
    <row r="34" spans="1:18" x14ac:dyDescent="0.15">
      <c r="A34" s="67"/>
      <c r="B34" s="67"/>
      <c r="C34" s="68"/>
      <c r="D34" s="68"/>
      <c r="E34" s="68"/>
      <c r="F34" s="68"/>
      <c r="G34" s="68"/>
      <c r="H34" s="67"/>
      <c r="I34" s="68"/>
      <c r="J34" s="68"/>
      <c r="K34" s="68"/>
      <c r="L34" s="67"/>
      <c r="M34" s="67"/>
      <c r="N34" s="67"/>
      <c r="O34" s="67"/>
      <c r="P34" s="67"/>
      <c r="Q34" s="67"/>
      <c r="R34" s="67"/>
    </row>
    <row r="35" spans="1:18" x14ac:dyDescent="0.15">
      <c r="A35" s="67"/>
      <c r="B35" s="67"/>
      <c r="C35" s="68"/>
      <c r="D35" s="68"/>
      <c r="E35" s="68"/>
      <c r="F35" s="68"/>
      <c r="G35" s="68"/>
      <c r="H35" s="67"/>
      <c r="I35" s="68"/>
      <c r="J35" s="68"/>
      <c r="K35" s="68"/>
      <c r="L35" s="67"/>
      <c r="M35" s="67"/>
      <c r="N35" s="67"/>
      <c r="O35" s="67"/>
      <c r="P35" s="67"/>
      <c r="Q35" s="67"/>
      <c r="R35" s="67"/>
    </row>
    <row r="36" spans="1:18" x14ac:dyDescent="0.15">
      <c r="A36" s="67"/>
      <c r="B36" s="67"/>
      <c r="C36" s="68"/>
      <c r="D36" s="68"/>
      <c r="E36" s="68"/>
      <c r="F36" s="68"/>
      <c r="G36" s="68"/>
      <c r="H36" s="67"/>
      <c r="I36" s="68"/>
      <c r="J36" s="68"/>
      <c r="K36" s="68"/>
      <c r="L36" s="67"/>
      <c r="M36" s="67"/>
      <c r="N36" s="67"/>
      <c r="O36" s="67"/>
      <c r="P36" s="67"/>
      <c r="Q36" s="67"/>
      <c r="R36" s="67"/>
    </row>
    <row r="37" spans="1:18" x14ac:dyDescent="0.15">
      <c r="A37" s="67"/>
      <c r="B37" s="67"/>
      <c r="C37" s="68"/>
      <c r="D37" s="68"/>
      <c r="E37" s="68"/>
      <c r="F37" s="68"/>
      <c r="G37" s="68"/>
      <c r="H37" s="67"/>
      <c r="I37" s="68"/>
      <c r="J37" s="68"/>
      <c r="K37" s="68"/>
      <c r="L37" s="67"/>
      <c r="M37" s="67"/>
      <c r="N37" s="67"/>
      <c r="O37" s="67"/>
      <c r="P37" s="67"/>
      <c r="Q37" s="67"/>
      <c r="R37" s="67"/>
    </row>
    <row r="38" spans="1:18" x14ac:dyDescent="0.15">
      <c r="A38" s="67"/>
      <c r="B38" s="67"/>
      <c r="C38" s="68"/>
      <c r="D38" s="68"/>
      <c r="E38" s="68"/>
      <c r="F38" s="68"/>
      <c r="G38" s="68"/>
      <c r="H38" s="67"/>
      <c r="I38" s="68"/>
      <c r="J38" s="68"/>
      <c r="K38" s="68"/>
      <c r="L38" s="67"/>
      <c r="M38" s="67"/>
      <c r="N38" s="67"/>
      <c r="O38" s="67"/>
      <c r="P38" s="67"/>
      <c r="Q38" s="67"/>
      <c r="R38" s="67"/>
    </row>
    <row r="39" spans="1:18" x14ac:dyDescent="0.15">
      <c r="A39" s="67"/>
      <c r="B39" s="67"/>
      <c r="C39" s="68"/>
      <c r="D39" s="68"/>
      <c r="E39" s="68"/>
      <c r="F39" s="68"/>
      <c r="G39" s="68"/>
      <c r="H39" s="67"/>
      <c r="I39" s="68"/>
      <c r="J39" s="68"/>
      <c r="K39" s="68"/>
      <c r="L39" s="67"/>
      <c r="M39" s="67"/>
      <c r="N39" s="67"/>
      <c r="O39" s="67"/>
      <c r="P39" s="67"/>
      <c r="Q39" s="67"/>
      <c r="R39" s="67"/>
    </row>
    <row r="40" spans="1:18" x14ac:dyDescent="0.15">
      <c r="A40" s="67"/>
      <c r="B40" s="67"/>
      <c r="C40" s="68"/>
      <c r="D40" s="68"/>
      <c r="E40" s="68"/>
      <c r="F40" s="68"/>
      <c r="G40" s="68"/>
      <c r="H40" s="67"/>
      <c r="I40" s="68"/>
      <c r="J40" s="68"/>
      <c r="K40" s="68"/>
      <c r="L40" s="67"/>
      <c r="M40" s="67"/>
      <c r="N40" s="67"/>
      <c r="O40" s="67"/>
      <c r="P40" s="67"/>
      <c r="Q40" s="67"/>
      <c r="R40" s="67"/>
    </row>
    <row r="41" spans="1:18" x14ac:dyDescent="0.15">
      <c r="A41" s="67"/>
      <c r="B41" s="67"/>
      <c r="C41" s="68"/>
      <c r="D41" s="68"/>
      <c r="E41" s="68"/>
      <c r="F41" s="68"/>
      <c r="G41" s="68"/>
      <c r="H41" s="67"/>
      <c r="I41" s="68"/>
      <c r="J41" s="68"/>
      <c r="K41" s="68"/>
      <c r="L41" s="67"/>
      <c r="M41" s="67"/>
      <c r="N41" s="67"/>
      <c r="O41" s="67"/>
      <c r="P41" s="67"/>
      <c r="Q41" s="67"/>
      <c r="R41" s="67"/>
    </row>
    <row r="42" spans="1:18" x14ac:dyDescent="0.15">
      <c r="A42" s="67"/>
      <c r="B42" s="67"/>
      <c r="C42" s="68"/>
      <c r="D42" s="68"/>
      <c r="E42" s="68"/>
      <c r="F42" s="68"/>
      <c r="G42" s="68"/>
      <c r="H42" s="67"/>
      <c r="I42" s="68"/>
      <c r="J42" s="68"/>
      <c r="K42" s="68"/>
      <c r="L42" s="67"/>
      <c r="M42" s="67"/>
      <c r="N42" s="67"/>
      <c r="O42" s="67"/>
      <c r="P42" s="67"/>
      <c r="Q42" s="67"/>
      <c r="R42" s="67"/>
    </row>
    <row r="43" spans="1:18" x14ac:dyDescent="0.15">
      <c r="A43" s="67"/>
      <c r="B43" s="67"/>
      <c r="C43" s="68"/>
      <c r="D43" s="68"/>
      <c r="E43" s="68"/>
      <c r="F43" s="68"/>
      <c r="G43" s="68"/>
      <c r="H43" s="67"/>
      <c r="I43" s="68"/>
      <c r="J43" s="68"/>
      <c r="K43" s="68"/>
      <c r="L43" s="67"/>
      <c r="M43" s="67"/>
      <c r="N43" s="67"/>
      <c r="O43" s="67"/>
      <c r="P43" s="67"/>
      <c r="Q43" s="67"/>
      <c r="R43" s="67"/>
    </row>
    <row r="44" spans="1:18" x14ac:dyDescent="0.15">
      <c r="A44" s="67"/>
      <c r="B44" s="67"/>
      <c r="C44" s="68"/>
      <c r="D44" s="68"/>
      <c r="E44" s="68"/>
      <c r="F44" s="68"/>
      <c r="G44" s="68"/>
      <c r="H44" s="67"/>
      <c r="I44" s="68"/>
      <c r="J44" s="68"/>
      <c r="K44" s="68"/>
      <c r="L44" s="67"/>
      <c r="M44" s="67"/>
      <c r="N44" s="67"/>
      <c r="O44" s="67"/>
      <c r="P44" s="67"/>
      <c r="Q44" s="67"/>
      <c r="R44" s="67"/>
    </row>
    <row r="45" spans="1:18" x14ac:dyDescent="0.15">
      <c r="A45" s="20"/>
      <c r="B45" s="20"/>
      <c r="H45" s="20"/>
      <c r="L45" s="20"/>
      <c r="M45" s="20"/>
      <c r="N45" s="20"/>
      <c r="O45" s="20"/>
      <c r="P45" s="20"/>
      <c r="Q45" s="20"/>
      <c r="R45" s="20"/>
    </row>
  </sheetData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202"/>
  <sheetViews>
    <sheetView workbookViewId="0">
      <selection activeCell="C23" sqref="C23"/>
    </sheetView>
  </sheetViews>
  <sheetFormatPr baseColWidth="10" defaultColWidth="9.1640625" defaultRowHeight="13" x14ac:dyDescent="0.15"/>
  <cols>
    <col min="1" max="1" width="13.5" style="6" customWidth="1"/>
    <col min="2" max="2" width="9.1640625" style="8"/>
    <col min="3" max="3" width="21.5" style="5" customWidth="1"/>
    <col min="4" max="4" width="14.5" style="5" customWidth="1"/>
    <col min="5" max="6" width="9.1640625" style="5"/>
    <col min="7" max="7" width="9.1640625" style="9"/>
    <col min="8" max="8" width="13.5" style="10" customWidth="1"/>
    <col min="9" max="10" width="9.1640625" style="11"/>
    <col min="11" max="11" width="9.1640625" style="15"/>
    <col min="12" max="16384" width="9.1640625" style="5"/>
  </cols>
  <sheetData>
    <row r="1" spans="1:25" ht="15" thickBot="1" x14ac:dyDescent="0.2">
      <c r="A1" s="6" t="s">
        <v>42</v>
      </c>
      <c r="B1" s="8" t="s">
        <v>1</v>
      </c>
      <c r="C1" s="5" t="s">
        <v>43</v>
      </c>
      <c r="D1" s="5" t="s">
        <v>44</v>
      </c>
      <c r="E1" s="5" t="s">
        <v>9</v>
      </c>
      <c r="F1" s="5" t="s">
        <v>8</v>
      </c>
      <c r="G1" s="9" t="s">
        <v>15</v>
      </c>
      <c r="H1" s="10" t="s">
        <v>45</v>
      </c>
      <c r="I1" s="11" t="s">
        <v>46</v>
      </c>
      <c r="J1" s="11" t="s">
        <v>47</v>
      </c>
      <c r="K1" s="12" t="s">
        <v>48</v>
      </c>
      <c r="L1" s="13" t="s">
        <v>49</v>
      </c>
      <c r="X1" s="5" t="s">
        <v>50</v>
      </c>
      <c r="Y1" s="4">
        <v>0</v>
      </c>
    </row>
    <row r="2" spans="1:25" x14ac:dyDescent="0.15">
      <c r="A2" s="6" t="str">
        <f>IF(ISNUMBER('Race 4'!A2),'Race 4'!A2,"")</f>
        <v/>
      </c>
      <c r="B2" s="8" t="str">
        <f>IF(ISNUMBER('Race 4'!A2),'Race 4'!B2,"")</f>
        <v/>
      </c>
      <c r="C2" s="5" t="str">
        <f>IF(ISNUMBER('Race 4'!A2),'Race 4'!C2&amp;" "&amp;'Race 4'!D2,"")</f>
        <v/>
      </c>
      <c r="D2" s="5" t="str">
        <f>IF(ISNUMBER('Race 4'!A2),'Race 4'!G2,"")</f>
        <v/>
      </c>
      <c r="E2" s="5" t="str">
        <f>IF(ISNUMBER('Race 4'!A2),'Race 4'!I2,"")</f>
        <v/>
      </c>
      <c r="F2" s="5" t="str">
        <f>IF(ISNUMBER('Race 4'!A2),'Race 4'!H2,"")</f>
        <v/>
      </c>
      <c r="G2" s="9" t="str">
        <f>IF(ISNUMBER('Race 4'!A2),'Race 4'!O2/60,"")</f>
        <v/>
      </c>
      <c r="H2" s="14" t="str">
        <f>IF(A2="","",IF(E2="Men",VLOOKUP(F2,'Time trial standards'!A$4:B$83,2,FALSE),VLOOKUP(F2,'Time trial standards'!A$4:C$83,3,FALSE)))</f>
        <v/>
      </c>
      <c r="I2" s="11" t="str">
        <f>IF(G2="","",IF(G2-H2&gt;0,G2-H2,""))</f>
        <v/>
      </c>
      <c r="J2" s="11" t="str">
        <f>IF(G2="","",IF(G2-H2&gt;0,"",H2-G2))</f>
        <v/>
      </c>
      <c r="K2" s="15" t="str">
        <f>IF(OR(G2="",G2=Y$1),"",IF(I2="",-J2/G2*100,I2/G2*100))</f>
        <v/>
      </c>
      <c r="L2" s="5" t="str">
        <f>IF(K2="","",RANK(K2,K$2:K$100,1))</f>
        <v/>
      </c>
      <c r="Y2" s="4"/>
    </row>
    <row r="3" spans="1:25" x14ac:dyDescent="0.15">
      <c r="A3" s="6" t="str">
        <f>IF(ISNUMBER('Race 4'!A3),'Race 4'!A3,"")</f>
        <v/>
      </c>
      <c r="B3" s="8" t="str">
        <f>IF(ISNUMBER('Race 4'!A3),'Race 4'!B3,"")</f>
        <v/>
      </c>
      <c r="C3" s="5" t="str">
        <f>IF(ISNUMBER('Race 4'!A3),'Race 4'!C3&amp;" "&amp;'Race 4'!D3,"")</f>
        <v/>
      </c>
      <c r="D3" s="5" t="str">
        <f>IF(ISNUMBER('Race 4'!A3),'Race 4'!G3,"")</f>
        <v/>
      </c>
      <c r="E3" s="5" t="str">
        <f>IF(ISNUMBER('Race 4'!A3),'Race 4'!I3,"")</f>
        <v/>
      </c>
      <c r="F3" s="5" t="str">
        <f>IF(ISNUMBER('Race 4'!A3),'Race 4'!H3,"")</f>
        <v/>
      </c>
      <c r="G3" s="9" t="str">
        <f>IF(ISNUMBER('Race 4'!A3),'Race 4'!O3/60,"")</f>
        <v/>
      </c>
      <c r="H3" s="14" t="str">
        <f>IF(A3="","",IF(E3="Men",VLOOKUP(F3,'Time trial standards'!A$4:B$83,2,FALSE),VLOOKUP(F3,'Time trial standards'!A$4:C$83,3,FALSE)))</f>
        <v/>
      </c>
      <c r="I3" s="11" t="str">
        <f t="shared" ref="I3:I66" si="0">IF(G3="","",IF(G3-H3&gt;0,G3-H3,""))</f>
        <v/>
      </c>
      <c r="J3" s="11" t="str">
        <f t="shared" ref="J3:J66" si="1">IF(G3="","",IF(G3-H3&gt;0,"",H3-G3))</f>
        <v/>
      </c>
      <c r="K3" s="15" t="str">
        <f t="shared" ref="K3:K66" si="2">IF(OR(G3="",G3=Y$1),"",IF(I3="",-J3/G3*100,I3/G3*100))</f>
        <v/>
      </c>
      <c r="L3" s="5" t="str">
        <f t="shared" ref="L3:L66" si="3">IF(K3="","",RANK(K3,K$2:K$100,1))</f>
        <v/>
      </c>
    </row>
    <row r="4" spans="1:25" x14ac:dyDescent="0.15">
      <c r="A4" s="6" t="str">
        <f>IF(ISNUMBER('Race 4'!A4),'Race 4'!A4,"")</f>
        <v/>
      </c>
      <c r="B4" s="8" t="str">
        <f>IF(ISNUMBER('Race 4'!A4),'Race 4'!B4,"")</f>
        <v/>
      </c>
      <c r="C4" s="5" t="str">
        <f>IF(ISNUMBER('Race 4'!A4),'Race 4'!C4&amp;" "&amp;'Race 4'!D4,"")</f>
        <v/>
      </c>
      <c r="D4" s="5" t="str">
        <f>IF(ISNUMBER('Race 4'!A4),'Race 4'!G4,"")</f>
        <v/>
      </c>
      <c r="E4" s="5" t="str">
        <f>IF(ISNUMBER('Race 4'!A4),'Race 4'!I4,"")</f>
        <v/>
      </c>
      <c r="F4" s="5" t="str">
        <f>IF(ISNUMBER('Race 4'!A4),'Race 4'!H4,"")</f>
        <v/>
      </c>
      <c r="G4" s="9" t="str">
        <f>IF(ISNUMBER('Race 4'!A4),'Race 4'!O4/60,"")</f>
        <v/>
      </c>
      <c r="H4" s="14" t="str">
        <f>IF(A4="","",IF(E4="Men",VLOOKUP(F4,'Time trial standards'!A$4:B$83,2,FALSE),VLOOKUP(F4,'Time trial standards'!A$4:C$83,3,FALSE)))</f>
        <v/>
      </c>
      <c r="I4" s="11" t="str">
        <f t="shared" si="0"/>
        <v/>
      </c>
      <c r="J4" s="11" t="str">
        <f t="shared" si="1"/>
        <v/>
      </c>
      <c r="K4" s="15" t="str">
        <f t="shared" si="2"/>
        <v/>
      </c>
      <c r="L4" s="5" t="str">
        <f t="shared" si="3"/>
        <v/>
      </c>
    </row>
    <row r="5" spans="1:25" x14ac:dyDescent="0.15">
      <c r="A5" s="6" t="str">
        <f>IF(ISNUMBER('Race 4'!A5),'Race 4'!A5,"")</f>
        <v/>
      </c>
      <c r="B5" s="8" t="str">
        <f>IF(ISNUMBER('Race 4'!A5),'Race 4'!B5,"")</f>
        <v/>
      </c>
      <c r="C5" s="5" t="str">
        <f>IF(ISNUMBER('Race 4'!A5),'Race 4'!C5&amp;" "&amp;'Race 4'!D5,"")</f>
        <v/>
      </c>
      <c r="D5" s="5" t="str">
        <f>IF(ISNUMBER('Race 4'!A5),'Race 4'!G5,"")</f>
        <v/>
      </c>
      <c r="E5" s="5" t="str">
        <f>IF(ISNUMBER('Race 4'!A5),'Race 4'!I5,"")</f>
        <v/>
      </c>
      <c r="F5" s="5" t="str">
        <f>IF(ISNUMBER('Race 4'!A5),'Race 4'!H5,"")</f>
        <v/>
      </c>
      <c r="G5" s="9" t="str">
        <f>IF(ISNUMBER('Race 4'!A5),'Race 4'!O5/60,"")</f>
        <v/>
      </c>
      <c r="H5" s="14" t="str">
        <f>IF(A5="","",IF(E5="Men",VLOOKUP(F5,'Time trial standards'!A$4:B$83,2,FALSE),VLOOKUP(F5,'Time trial standards'!A$4:C$83,3,FALSE)))</f>
        <v/>
      </c>
      <c r="I5" s="11" t="str">
        <f t="shared" si="0"/>
        <v/>
      </c>
      <c r="J5" s="11" t="str">
        <f t="shared" si="1"/>
        <v/>
      </c>
      <c r="K5" s="15" t="str">
        <f t="shared" si="2"/>
        <v/>
      </c>
      <c r="L5" s="5" t="str">
        <f t="shared" si="3"/>
        <v/>
      </c>
    </row>
    <row r="6" spans="1:25" x14ac:dyDescent="0.15">
      <c r="A6" s="6" t="str">
        <f>IF(ISNUMBER('Race 4'!A6),'Race 4'!A6,"")</f>
        <v/>
      </c>
      <c r="B6" s="8" t="str">
        <f>IF(ISNUMBER('Race 4'!A6),'Race 4'!B6,"")</f>
        <v/>
      </c>
      <c r="C6" s="5" t="str">
        <f>IF(ISNUMBER('Race 4'!A6),'Race 4'!C6&amp;" "&amp;'Race 4'!D6,"")</f>
        <v/>
      </c>
      <c r="D6" s="5" t="str">
        <f>IF(ISNUMBER('Race 4'!A6),'Race 4'!G6,"")</f>
        <v/>
      </c>
      <c r="E6" s="5" t="str">
        <f>IF(ISNUMBER('Race 4'!A6),'Race 4'!I6,"")</f>
        <v/>
      </c>
      <c r="F6" s="5" t="str">
        <f>IF(ISNUMBER('Race 4'!A6),'Race 4'!H6,"")</f>
        <v/>
      </c>
      <c r="G6" s="9" t="str">
        <f>IF(ISNUMBER('Race 4'!A6),'Race 4'!O6/60,"")</f>
        <v/>
      </c>
      <c r="H6" s="14" t="str">
        <f>IF(A6="","",IF(E6="Men",VLOOKUP(F6,'Time trial standards'!A$4:B$83,2,FALSE),VLOOKUP(F6,'Time trial standards'!A$4:C$83,3,FALSE)))</f>
        <v/>
      </c>
      <c r="I6" s="11" t="str">
        <f t="shared" si="0"/>
        <v/>
      </c>
      <c r="J6" s="11" t="str">
        <f t="shared" si="1"/>
        <v/>
      </c>
      <c r="K6" s="15" t="str">
        <f t="shared" si="2"/>
        <v/>
      </c>
      <c r="L6" s="5" t="str">
        <f t="shared" si="3"/>
        <v/>
      </c>
    </row>
    <row r="7" spans="1:25" x14ac:dyDescent="0.15">
      <c r="A7" s="6" t="str">
        <f>IF(ISNUMBER('Race 4'!A7),'Race 4'!A7,"")</f>
        <v/>
      </c>
      <c r="B7" s="8" t="str">
        <f>IF(ISNUMBER('Race 4'!A7),'Race 4'!B7,"")</f>
        <v/>
      </c>
      <c r="C7" s="5" t="str">
        <f>IF(ISNUMBER('Race 4'!A7),'Race 4'!C7&amp;" "&amp;'Race 4'!D7,"")</f>
        <v/>
      </c>
      <c r="D7" s="5" t="str">
        <f>IF(ISNUMBER('Race 4'!A7),'Race 4'!G7,"")</f>
        <v/>
      </c>
      <c r="E7" s="5" t="str">
        <f>IF(ISNUMBER('Race 4'!A7),'Race 4'!I7,"")</f>
        <v/>
      </c>
      <c r="F7" s="5" t="str">
        <f>IF(ISNUMBER('Race 4'!A7),'Race 4'!H7,"")</f>
        <v/>
      </c>
      <c r="G7" s="9" t="str">
        <f>IF(ISNUMBER('Race 4'!A7),'Race 4'!O7/60,"")</f>
        <v/>
      </c>
      <c r="H7" s="14" t="str">
        <f>IF(A7="","",IF(E7="Men",VLOOKUP(F7,'Time trial standards'!A$4:B$83,2,FALSE),VLOOKUP(F7,'Time trial standards'!A$4:C$83,3,FALSE)))</f>
        <v/>
      </c>
      <c r="I7" s="11" t="str">
        <f t="shared" si="0"/>
        <v/>
      </c>
      <c r="J7" s="11" t="str">
        <f t="shared" si="1"/>
        <v/>
      </c>
      <c r="K7" s="15" t="str">
        <f t="shared" si="2"/>
        <v/>
      </c>
      <c r="L7" s="5" t="str">
        <f t="shared" si="3"/>
        <v/>
      </c>
    </row>
    <row r="8" spans="1:25" x14ac:dyDescent="0.15">
      <c r="A8" s="6" t="str">
        <f>IF(ISNUMBER('Race 4'!A8),'Race 4'!A8,"")</f>
        <v/>
      </c>
      <c r="B8" s="8" t="str">
        <f>IF(ISNUMBER('Race 4'!A8),'Race 4'!B8,"")</f>
        <v/>
      </c>
      <c r="C8" s="5" t="str">
        <f>IF(ISNUMBER('Race 4'!A8),'Race 4'!C8&amp;" "&amp;'Race 4'!D8,"")</f>
        <v/>
      </c>
      <c r="D8" s="5" t="str">
        <f>IF(ISNUMBER('Race 4'!A8),'Race 4'!G8,"")</f>
        <v/>
      </c>
      <c r="E8" s="5" t="str">
        <f>IF(ISNUMBER('Race 4'!A8),'Race 4'!I8,"")</f>
        <v/>
      </c>
      <c r="F8" s="5" t="str">
        <f>IF(ISNUMBER('Race 4'!A8),'Race 4'!H8,"")</f>
        <v/>
      </c>
      <c r="G8" s="9" t="str">
        <f>IF(ISNUMBER('Race 4'!A8),'Race 4'!O8/60,"")</f>
        <v/>
      </c>
      <c r="H8" s="14" t="str">
        <f>IF(A8="","",IF(E8="Men",VLOOKUP(F8,'Time trial standards'!A$4:B$83,2,FALSE),VLOOKUP(F8,'Time trial standards'!A$4:C$83,3,FALSE)))</f>
        <v/>
      </c>
      <c r="I8" s="11" t="str">
        <f t="shared" si="0"/>
        <v/>
      </c>
      <c r="J8" s="11" t="str">
        <f t="shared" si="1"/>
        <v/>
      </c>
      <c r="K8" s="15" t="str">
        <f t="shared" si="2"/>
        <v/>
      </c>
      <c r="L8" s="5" t="str">
        <f t="shared" si="3"/>
        <v/>
      </c>
    </row>
    <row r="9" spans="1:25" x14ac:dyDescent="0.15">
      <c r="A9" s="6" t="str">
        <f>IF(ISNUMBER('Race 4'!A9),'Race 4'!A9,"")</f>
        <v/>
      </c>
      <c r="B9" s="8" t="str">
        <f>IF(ISNUMBER('Race 4'!A9),'Race 4'!B9,"")</f>
        <v/>
      </c>
      <c r="C9" s="5" t="str">
        <f>IF(ISNUMBER('Race 4'!A9),'Race 4'!C9&amp;" "&amp;'Race 4'!D9,"")</f>
        <v/>
      </c>
      <c r="D9" s="5" t="str">
        <f>IF(ISNUMBER('Race 4'!A9),'Race 4'!G9,"")</f>
        <v/>
      </c>
      <c r="E9" s="5" t="str">
        <f>IF(ISNUMBER('Race 4'!A9),'Race 4'!I9,"")</f>
        <v/>
      </c>
      <c r="F9" s="5" t="str">
        <f>IF(ISNUMBER('Race 4'!A9),'Race 4'!H9,"")</f>
        <v/>
      </c>
      <c r="G9" s="9" t="str">
        <f>IF(ISNUMBER('Race 4'!A9),'Race 4'!O9/60,"")</f>
        <v/>
      </c>
      <c r="H9" s="14" t="str">
        <f>IF(A9="","",IF(E9="Men",VLOOKUP(F9,'Time trial standards'!A$4:B$83,2,FALSE),VLOOKUP(F9,'Time trial standards'!A$4:C$83,3,FALSE)))</f>
        <v/>
      </c>
      <c r="I9" s="11" t="str">
        <f t="shared" si="0"/>
        <v/>
      </c>
      <c r="J9" s="11" t="str">
        <f t="shared" si="1"/>
        <v/>
      </c>
      <c r="K9" s="15" t="str">
        <f t="shared" si="2"/>
        <v/>
      </c>
      <c r="L9" s="5" t="str">
        <f t="shared" si="3"/>
        <v/>
      </c>
    </row>
    <row r="10" spans="1:25" x14ac:dyDescent="0.15">
      <c r="A10" s="6" t="str">
        <f>IF(ISNUMBER('Race 4'!A10),'Race 4'!A10,"")</f>
        <v/>
      </c>
      <c r="B10" s="8" t="str">
        <f>IF(ISNUMBER('Race 4'!A10),'Race 4'!B10,"")</f>
        <v/>
      </c>
      <c r="C10" s="5" t="str">
        <f>IF(ISNUMBER('Race 4'!A10),'Race 4'!C10&amp;" "&amp;'Race 4'!D10,"")</f>
        <v/>
      </c>
      <c r="D10" s="5" t="str">
        <f>IF(ISNUMBER('Race 4'!A10),'Race 4'!G10,"")</f>
        <v/>
      </c>
      <c r="E10" s="5" t="str">
        <f>IF(ISNUMBER('Race 4'!A10),'Race 4'!I10,"")</f>
        <v/>
      </c>
      <c r="F10" s="5" t="str">
        <f>IF(ISNUMBER('Race 4'!A10),'Race 4'!H10,"")</f>
        <v/>
      </c>
      <c r="G10" s="9" t="str">
        <f>IF(ISNUMBER('Race 4'!A10),'Race 4'!O10/60,"")</f>
        <v/>
      </c>
      <c r="H10" s="14" t="str">
        <f>IF(A10="","",IF(E10="Men",VLOOKUP(F10,'Time trial standards'!A$4:B$83,2,FALSE),VLOOKUP(F10,'Time trial standards'!A$4:C$83,3,FALSE)))</f>
        <v/>
      </c>
      <c r="I10" s="11" t="str">
        <f t="shared" si="0"/>
        <v/>
      </c>
      <c r="J10" s="11" t="str">
        <f t="shared" si="1"/>
        <v/>
      </c>
      <c r="K10" s="15" t="str">
        <f t="shared" si="2"/>
        <v/>
      </c>
      <c r="L10" s="5" t="str">
        <f t="shared" si="3"/>
        <v/>
      </c>
    </row>
    <row r="11" spans="1:25" x14ac:dyDescent="0.15">
      <c r="A11" s="6" t="str">
        <f>IF(ISNUMBER('Race 4'!A11),'Race 4'!A11,"")</f>
        <v/>
      </c>
      <c r="B11" s="8" t="str">
        <f>IF(ISNUMBER('Race 4'!A11),'Race 4'!B11,"")</f>
        <v/>
      </c>
      <c r="C11" s="5" t="str">
        <f>IF(ISNUMBER('Race 4'!A11),'Race 4'!C11&amp;" "&amp;'Race 4'!D11,"")</f>
        <v/>
      </c>
      <c r="D11" s="5" t="str">
        <f>IF(ISNUMBER('Race 4'!A11),'Race 4'!G11,"")</f>
        <v/>
      </c>
      <c r="E11" s="5" t="str">
        <f>IF(ISNUMBER('Race 4'!A11),'Race 4'!I11,"")</f>
        <v/>
      </c>
      <c r="F11" s="5" t="str">
        <f>IF(ISNUMBER('Race 4'!A11),'Race 4'!H11,"")</f>
        <v/>
      </c>
      <c r="G11" s="9" t="str">
        <f>IF(ISNUMBER('Race 4'!A11),'Race 4'!O11/60,"")</f>
        <v/>
      </c>
      <c r="H11" s="14" t="str">
        <f>IF(A11="","",IF(E11="Men",VLOOKUP(F11,'Time trial standards'!A$4:B$83,2,FALSE),VLOOKUP(F11,'Time trial standards'!A$4:C$83,3,FALSE)))</f>
        <v/>
      </c>
      <c r="I11" s="11" t="str">
        <f t="shared" si="0"/>
        <v/>
      </c>
      <c r="J11" s="11" t="str">
        <f t="shared" si="1"/>
        <v/>
      </c>
      <c r="K11" s="15" t="str">
        <f t="shared" si="2"/>
        <v/>
      </c>
      <c r="L11" s="5" t="str">
        <f t="shared" si="3"/>
        <v/>
      </c>
    </row>
    <row r="12" spans="1:25" x14ac:dyDescent="0.15">
      <c r="A12" s="6" t="str">
        <f>IF(ISNUMBER('Race 4'!A12),'Race 4'!A12,"")</f>
        <v/>
      </c>
      <c r="B12" s="8" t="str">
        <f>IF(ISNUMBER('Race 4'!A12),'Race 4'!B12,"")</f>
        <v/>
      </c>
      <c r="C12" s="5" t="str">
        <f>IF(ISNUMBER('Race 4'!A12),'Race 4'!C12&amp;" "&amp;'Race 4'!D12,"")</f>
        <v/>
      </c>
      <c r="D12" s="5" t="str">
        <f>IF(ISNUMBER('Race 4'!A12),'Race 4'!G12,"")</f>
        <v/>
      </c>
      <c r="E12" s="5" t="str">
        <f>IF(ISNUMBER('Race 4'!A12),'Race 4'!I12,"")</f>
        <v/>
      </c>
      <c r="F12" s="5" t="str">
        <f>IF(ISNUMBER('Race 4'!A12),'Race 4'!H12,"")</f>
        <v/>
      </c>
      <c r="G12" s="9" t="str">
        <f>IF(ISNUMBER('Race 4'!A12),'Race 4'!O12/60,"")</f>
        <v/>
      </c>
      <c r="H12" s="14" t="str">
        <f>IF(A12="","",IF(E12="Men",VLOOKUP(F12,'Time trial standards'!A$4:B$83,2,FALSE),VLOOKUP(F12,'Time trial standards'!A$4:C$83,3,FALSE)))</f>
        <v/>
      </c>
      <c r="I12" s="11" t="str">
        <f t="shared" si="0"/>
        <v/>
      </c>
      <c r="J12" s="11" t="str">
        <f t="shared" si="1"/>
        <v/>
      </c>
      <c r="K12" s="15" t="str">
        <f t="shared" si="2"/>
        <v/>
      </c>
      <c r="L12" s="5" t="str">
        <f t="shared" si="3"/>
        <v/>
      </c>
    </row>
    <row r="13" spans="1:25" x14ac:dyDescent="0.15">
      <c r="A13" s="6" t="str">
        <f>IF(ISNUMBER('Race 4'!A13),'Race 4'!A13,"")</f>
        <v/>
      </c>
      <c r="B13" s="8" t="str">
        <f>IF(ISNUMBER('Race 4'!A13),'Race 4'!B13,"")</f>
        <v/>
      </c>
      <c r="C13" s="5" t="str">
        <f>IF(ISNUMBER('Race 4'!A13),'Race 4'!C13&amp;" "&amp;'Race 4'!D13,"")</f>
        <v/>
      </c>
      <c r="D13" s="5" t="str">
        <f>IF(ISNUMBER('Race 4'!A13),'Race 4'!G13,"")</f>
        <v/>
      </c>
      <c r="E13" s="5" t="str">
        <f>IF(ISNUMBER('Race 4'!A13),'Race 4'!I13,"")</f>
        <v/>
      </c>
      <c r="F13" s="5" t="str">
        <f>IF(ISNUMBER('Race 4'!A13),'Race 4'!H13,"")</f>
        <v/>
      </c>
      <c r="G13" s="9" t="str">
        <f>IF(ISNUMBER('Race 4'!A13),'Race 4'!O13/60,"")</f>
        <v/>
      </c>
      <c r="H13" s="14" t="str">
        <f>IF(A13="","",IF(E13="Men",VLOOKUP(F13,'Time trial standards'!A$4:B$83,2,FALSE),VLOOKUP(F13,'Time trial standards'!A$4:C$83,3,FALSE)))</f>
        <v/>
      </c>
      <c r="I13" s="11" t="str">
        <f t="shared" si="0"/>
        <v/>
      </c>
      <c r="J13" s="11" t="str">
        <f t="shared" si="1"/>
        <v/>
      </c>
      <c r="K13" s="15" t="str">
        <f t="shared" si="2"/>
        <v/>
      </c>
      <c r="L13" s="5" t="str">
        <f t="shared" si="3"/>
        <v/>
      </c>
    </row>
    <row r="14" spans="1:25" x14ac:dyDescent="0.15">
      <c r="A14" s="6" t="str">
        <f>IF(ISNUMBER('Race 4'!A14),'Race 4'!A14,"")</f>
        <v/>
      </c>
      <c r="B14" s="8" t="str">
        <f>IF(ISNUMBER('Race 4'!A14),'Race 4'!B14,"")</f>
        <v/>
      </c>
      <c r="C14" s="5" t="str">
        <f>IF(ISNUMBER('Race 4'!A14),'Race 4'!C14&amp;" "&amp;'Race 4'!D14,"")</f>
        <v/>
      </c>
      <c r="D14" s="5" t="str">
        <f>IF(ISNUMBER('Race 4'!A14),'Race 4'!G14,"")</f>
        <v/>
      </c>
      <c r="E14" s="5" t="str">
        <f>IF(ISNUMBER('Race 4'!A14),'Race 4'!I14,"")</f>
        <v/>
      </c>
      <c r="F14" s="5" t="str">
        <f>IF(ISNUMBER('Race 4'!A14),'Race 4'!H14,"")</f>
        <v/>
      </c>
      <c r="G14" s="9" t="str">
        <f>IF(ISNUMBER('Race 4'!A14),'Race 4'!O14/60,"")</f>
        <v/>
      </c>
      <c r="H14" s="14" t="str">
        <f>IF(A14="","",IF(E14="Men",VLOOKUP(F14,'Time trial standards'!A$4:B$83,2,FALSE),VLOOKUP(F14,'Time trial standards'!A$4:C$83,3,FALSE)))</f>
        <v/>
      </c>
      <c r="I14" s="11" t="str">
        <f t="shared" si="0"/>
        <v/>
      </c>
      <c r="J14" s="11" t="str">
        <f t="shared" si="1"/>
        <v/>
      </c>
      <c r="K14" s="15" t="str">
        <f t="shared" si="2"/>
        <v/>
      </c>
      <c r="L14" s="5" t="str">
        <f t="shared" si="3"/>
        <v/>
      </c>
    </row>
    <row r="15" spans="1:25" x14ac:dyDescent="0.15">
      <c r="A15" s="6" t="str">
        <f>IF(ISNUMBER('Race 4'!A15),'Race 4'!A15,"")</f>
        <v/>
      </c>
      <c r="B15" s="8" t="str">
        <f>IF(ISNUMBER('Race 4'!A15),'Race 4'!B15,"")</f>
        <v/>
      </c>
      <c r="C15" s="5" t="str">
        <f>IF(ISNUMBER('Race 4'!A15),'Race 4'!C15&amp;" "&amp;'Race 4'!D15,"")</f>
        <v/>
      </c>
      <c r="D15" s="5" t="str">
        <f>IF(ISNUMBER('Race 4'!A15),'Race 4'!G15,"")</f>
        <v/>
      </c>
      <c r="E15" s="5" t="str">
        <f>IF(ISNUMBER('Race 4'!A15),'Race 4'!I15,"")</f>
        <v/>
      </c>
      <c r="F15" s="5" t="str">
        <f>IF(ISNUMBER('Race 4'!A15),'Race 4'!H15,"")</f>
        <v/>
      </c>
      <c r="G15" s="9" t="str">
        <f>IF(ISNUMBER('Race 4'!A15),'Race 4'!O15/60,"")</f>
        <v/>
      </c>
      <c r="H15" s="14" t="str">
        <f>IF(A15="","",IF(E15="Men",VLOOKUP(F15,'Time trial standards'!A$4:B$83,2,FALSE),VLOOKUP(F15,'Time trial standards'!A$4:C$83,3,FALSE)))</f>
        <v/>
      </c>
      <c r="I15" s="11" t="str">
        <f t="shared" si="0"/>
        <v/>
      </c>
      <c r="J15" s="11" t="str">
        <f t="shared" si="1"/>
        <v/>
      </c>
      <c r="K15" s="15" t="str">
        <f t="shared" si="2"/>
        <v/>
      </c>
      <c r="L15" s="5" t="str">
        <f t="shared" si="3"/>
        <v/>
      </c>
    </row>
    <row r="16" spans="1:25" x14ac:dyDescent="0.15">
      <c r="A16" s="6" t="str">
        <f>IF(ISNUMBER('Race 4'!A16),'Race 4'!A16,"")</f>
        <v/>
      </c>
      <c r="B16" s="8" t="str">
        <f>IF(ISNUMBER('Race 4'!A16),'Race 4'!B16,"")</f>
        <v/>
      </c>
      <c r="C16" s="5" t="str">
        <f>IF(ISNUMBER('Race 4'!A16),'Race 4'!C16&amp;" "&amp;'Race 4'!D16,"")</f>
        <v/>
      </c>
      <c r="D16" s="5" t="str">
        <f>IF(ISNUMBER('Race 4'!A16),'Race 4'!G16,"")</f>
        <v/>
      </c>
      <c r="E16" s="5" t="str">
        <f>IF(ISNUMBER('Race 4'!A16),'Race 4'!I16,"")</f>
        <v/>
      </c>
      <c r="F16" s="5" t="str">
        <f>IF(ISNUMBER('Race 4'!A16),'Race 4'!H16,"")</f>
        <v/>
      </c>
      <c r="G16" s="9" t="str">
        <f>IF(ISNUMBER('Race 4'!A16),'Race 4'!O16/60,"")</f>
        <v/>
      </c>
      <c r="H16" s="14" t="str">
        <f>IF(A16="","",IF(E16="Men",VLOOKUP(F16,'Time trial standards'!A$4:B$83,2,FALSE),VLOOKUP(F16,'Time trial standards'!A$4:C$83,3,FALSE)))</f>
        <v/>
      </c>
      <c r="I16" s="11" t="str">
        <f t="shared" si="0"/>
        <v/>
      </c>
      <c r="J16" s="11" t="str">
        <f t="shared" si="1"/>
        <v/>
      </c>
      <c r="K16" s="15" t="str">
        <f t="shared" si="2"/>
        <v/>
      </c>
      <c r="L16" s="5" t="str">
        <f t="shared" si="3"/>
        <v/>
      </c>
    </row>
    <row r="17" spans="1:12" x14ac:dyDescent="0.15">
      <c r="A17" s="6" t="str">
        <f>IF(ISNUMBER('Race 4'!A17),'Race 4'!A17,"")</f>
        <v/>
      </c>
      <c r="B17" s="8" t="str">
        <f>IF(ISNUMBER('Race 4'!A17),'Race 4'!B17,"")</f>
        <v/>
      </c>
      <c r="C17" s="5" t="str">
        <f>IF(ISNUMBER('Race 4'!A17),'Race 4'!C17&amp;" "&amp;'Race 4'!D17,"")</f>
        <v/>
      </c>
      <c r="D17" s="5" t="str">
        <f>IF(ISNUMBER('Race 4'!A17),'Race 4'!G17,"")</f>
        <v/>
      </c>
      <c r="E17" s="5" t="str">
        <f>IF(ISNUMBER('Race 4'!A17),'Race 4'!I17,"")</f>
        <v/>
      </c>
      <c r="F17" s="5" t="str">
        <f>IF(ISNUMBER('Race 4'!A17),'Race 4'!H17,"")</f>
        <v/>
      </c>
      <c r="G17" s="9" t="str">
        <f>IF(ISNUMBER('Race 4'!A17),'Race 4'!O17/60,"")</f>
        <v/>
      </c>
      <c r="H17" s="14" t="str">
        <f>IF(A17="","",IF(E17="Men",VLOOKUP(F17,'Time trial standards'!A$4:B$83,2,FALSE),VLOOKUP(F17,'Time trial standards'!A$4:C$83,3,FALSE)))</f>
        <v/>
      </c>
      <c r="I17" s="11" t="str">
        <f t="shared" si="0"/>
        <v/>
      </c>
      <c r="J17" s="11" t="str">
        <f t="shared" si="1"/>
        <v/>
      </c>
      <c r="K17" s="15" t="str">
        <f t="shared" si="2"/>
        <v/>
      </c>
      <c r="L17" s="5" t="str">
        <f t="shared" si="3"/>
        <v/>
      </c>
    </row>
    <row r="18" spans="1:12" x14ac:dyDescent="0.15">
      <c r="A18" s="6" t="str">
        <f>IF(ISNUMBER('Race 4'!A18),'Race 4'!A18,"")</f>
        <v/>
      </c>
      <c r="B18" s="8" t="str">
        <f>IF(ISNUMBER('Race 4'!A18),'Race 4'!B18,"")</f>
        <v/>
      </c>
      <c r="C18" s="5" t="str">
        <f>IF(ISNUMBER('Race 4'!A18),'Race 4'!C18&amp;" "&amp;'Race 4'!D18,"")</f>
        <v/>
      </c>
      <c r="D18" s="5" t="str">
        <f>IF(ISNUMBER('Race 4'!A18),'Race 4'!G18,"")</f>
        <v/>
      </c>
      <c r="E18" s="5" t="str">
        <f>IF(ISNUMBER('Race 4'!A18),'Race 4'!I18,"")</f>
        <v/>
      </c>
      <c r="F18" s="5" t="str">
        <f>IF(ISNUMBER('Race 4'!A18),'Race 4'!H18,"")</f>
        <v/>
      </c>
      <c r="G18" s="9" t="str">
        <f>IF(ISNUMBER('Race 4'!A18),'Race 4'!O18/60,"")</f>
        <v/>
      </c>
      <c r="H18" s="14" t="str">
        <f>IF(A18="","",IF(E18="Men",VLOOKUP(F18,'Time trial standards'!A$4:B$83,2,FALSE),VLOOKUP(F18,'Time trial standards'!A$4:C$83,3,FALSE)))</f>
        <v/>
      </c>
      <c r="I18" s="11" t="str">
        <f t="shared" si="0"/>
        <v/>
      </c>
      <c r="J18" s="11" t="str">
        <f t="shared" si="1"/>
        <v/>
      </c>
      <c r="K18" s="15" t="str">
        <f t="shared" si="2"/>
        <v/>
      </c>
      <c r="L18" s="5" t="str">
        <f t="shared" si="3"/>
        <v/>
      </c>
    </row>
    <row r="19" spans="1:12" x14ac:dyDescent="0.15">
      <c r="A19" s="6" t="str">
        <f>IF(ISNUMBER('Race 4'!A19),'Race 4'!A19,"")</f>
        <v/>
      </c>
      <c r="B19" s="8" t="str">
        <f>IF(ISNUMBER('Race 4'!A19),'Race 4'!B19,"")</f>
        <v/>
      </c>
      <c r="C19" s="5" t="str">
        <f>IF(ISNUMBER('Race 4'!A19),'Race 4'!C19&amp;" "&amp;'Race 4'!D19,"")</f>
        <v/>
      </c>
      <c r="D19" s="5" t="str">
        <f>IF(ISNUMBER('Race 4'!A19),'Race 4'!G19,"")</f>
        <v/>
      </c>
      <c r="E19" s="5" t="str">
        <f>IF(ISNUMBER('Race 4'!A19),'Race 4'!I19,"")</f>
        <v/>
      </c>
      <c r="F19" s="5" t="str">
        <f>IF(ISNUMBER('Race 4'!A19),'Race 4'!H19,"")</f>
        <v/>
      </c>
      <c r="G19" s="9" t="str">
        <f>IF(ISNUMBER('Race 4'!A19),'Race 4'!O19/60,"")</f>
        <v/>
      </c>
      <c r="H19" s="14" t="str">
        <f>IF(A19="","",IF(E19="Men",VLOOKUP(F19,'Time trial standards'!A$4:B$83,2,FALSE),VLOOKUP(F19,'Time trial standards'!A$4:C$83,3,FALSE)))</f>
        <v/>
      </c>
      <c r="I19" s="11" t="str">
        <f t="shared" si="0"/>
        <v/>
      </c>
      <c r="J19" s="11" t="str">
        <f t="shared" si="1"/>
        <v/>
      </c>
      <c r="K19" s="15" t="str">
        <f t="shared" si="2"/>
        <v/>
      </c>
      <c r="L19" s="5" t="str">
        <f t="shared" si="3"/>
        <v/>
      </c>
    </row>
    <row r="20" spans="1:12" x14ac:dyDescent="0.15">
      <c r="A20" s="6" t="str">
        <f>IF(ISNUMBER('Race 4'!A20),'Race 4'!A20,"")</f>
        <v/>
      </c>
      <c r="B20" s="8" t="str">
        <f>IF(ISNUMBER('Race 4'!A20),'Race 4'!B20,"")</f>
        <v/>
      </c>
      <c r="C20" s="5" t="str">
        <f>IF(ISNUMBER('Race 4'!A20),'Race 4'!C20&amp;" "&amp;'Race 4'!D20,"")</f>
        <v/>
      </c>
      <c r="D20" s="5" t="str">
        <f>IF(ISNUMBER('Race 4'!A20),'Race 4'!G20,"")</f>
        <v/>
      </c>
      <c r="E20" s="5" t="str">
        <f>IF(ISNUMBER('Race 4'!A20),'Race 4'!I20,"")</f>
        <v/>
      </c>
      <c r="F20" s="5" t="str">
        <f>IF(ISNUMBER('Race 4'!A20),'Race 4'!H20,"")</f>
        <v/>
      </c>
      <c r="G20" s="9" t="str">
        <f>IF(ISNUMBER('Race 4'!A20),'Race 4'!O20/60,"")</f>
        <v/>
      </c>
      <c r="H20" s="14" t="str">
        <f>IF(A20="","",IF(E20="Men",VLOOKUP(F20,'Time trial standards'!A$4:B$83,2,FALSE),VLOOKUP(F20,'Time trial standards'!A$4:C$83,3,FALSE)))</f>
        <v/>
      </c>
      <c r="I20" s="11" t="str">
        <f t="shared" si="0"/>
        <v/>
      </c>
      <c r="J20" s="11" t="str">
        <f t="shared" si="1"/>
        <v/>
      </c>
      <c r="K20" s="15" t="str">
        <f t="shared" si="2"/>
        <v/>
      </c>
      <c r="L20" s="5" t="str">
        <f t="shared" si="3"/>
        <v/>
      </c>
    </row>
    <row r="21" spans="1:12" x14ac:dyDescent="0.15">
      <c r="A21" s="6" t="str">
        <f>IF(ISNUMBER('Race 4'!A21),'Race 4'!A21,"")</f>
        <v/>
      </c>
      <c r="B21" s="8" t="str">
        <f>IF(ISNUMBER('Race 4'!A21),'Race 4'!B21,"")</f>
        <v/>
      </c>
      <c r="C21" s="5" t="str">
        <f>IF(ISNUMBER('Race 4'!A21),'Race 4'!C21&amp;" "&amp;'Race 4'!D21,"")</f>
        <v/>
      </c>
      <c r="D21" s="5" t="str">
        <f>IF(ISNUMBER('Race 4'!A21),'Race 4'!G21,"")</f>
        <v/>
      </c>
      <c r="E21" s="5" t="str">
        <f>IF(ISNUMBER('Race 4'!A21),'Race 4'!I21,"")</f>
        <v/>
      </c>
      <c r="F21" s="5" t="str">
        <f>IF(ISNUMBER('Race 4'!A21),'Race 4'!H21,"")</f>
        <v/>
      </c>
      <c r="G21" s="9" t="str">
        <f>IF(ISNUMBER('Race 4'!A21),'Race 4'!O21/60,"")</f>
        <v/>
      </c>
      <c r="H21" s="14" t="str">
        <f>IF(A21="","",IF(E21="Men",VLOOKUP(F21,'Time trial standards'!A$4:B$83,2,FALSE),VLOOKUP(F21,'Time trial standards'!A$4:C$83,3,FALSE)))</f>
        <v/>
      </c>
      <c r="I21" s="11" t="str">
        <f t="shared" si="0"/>
        <v/>
      </c>
      <c r="J21" s="11" t="str">
        <f t="shared" si="1"/>
        <v/>
      </c>
      <c r="K21" s="15" t="str">
        <f t="shared" si="2"/>
        <v/>
      </c>
      <c r="L21" s="5" t="str">
        <f t="shared" si="3"/>
        <v/>
      </c>
    </row>
    <row r="22" spans="1:12" x14ac:dyDescent="0.15">
      <c r="A22" s="6" t="str">
        <f>IF(ISNUMBER('Race 4'!A22),'Race 4'!A22,"")</f>
        <v/>
      </c>
      <c r="B22" s="8" t="str">
        <f>IF(ISNUMBER('Race 4'!A22),'Race 4'!B22,"")</f>
        <v/>
      </c>
      <c r="C22" s="5" t="str">
        <f>IF(ISNUMBER('Race 4'!A22),'Race 4'!C22&amp;" "&amp;'Race 4'!D22,"")</f>
        <v/>
      </c>
      <c r="D22" s="5" t="str">
        <f>IF(ISNUMBER('Race 4'!A22),'Race 4'!G22,"")</f>
        <v/>
      </c>
      <c r="E22" s="5" t="str">
        <f>IF(ISNUMBER('Race 4'!A22),'Race 4'!I22,"")</f>
        <v/>
      </c>
      <c r="F22" s="5" t="str">
        <f>IF(ISNUMBER('Race 4'!A22),'Race 4'!H22,"")</f>
        <v/>
      </c>
      <c r="G22" s="9" t="str">
        <f>IF(ISNUMBER('Race 4'!A22),'Race 4'!O22/60,"")</f>
        <v/>
      </c>
      <c r="H22" s="14" t="str">
        <f>IF(A22="","",IF(E22="Men",VLOOKUP(F22,'Time trial standards'!A$4:B$83,2,FALSE),VLOOKUP(F22,'Time trial standards'!A$4:C$83,3,FALSE)))</f>
        <v/>
      </c>
      <c r="I22" s="11" t="str">
        <f t="shared" si="0"/>
        <v/>
      </c>
      <c r="J22" s="11" t="str">
        <f t="shared" si="1"/>
        <v/>
      </c>
      <c r="K22" s="15" t="str">
        <f t="shared" si="2"/>
        <v/>
      </c>
      <c r="L22" s="5" t="str">
        <f t="shared" si="3"/>
        <v/>
      </c>
    </row>
    <row r="23" spans="1:12" x14ac:dyDescent="0.15">
      <c r="A23" s="6" t="str">
        <f>IF(ISNUMBER('Race 4'!A23),'Race 4'!A23,"")</f>
        <v/>
      </c>
      <c r="B23" s="8" t="str">
        <f>IF(ISNUMBER('Race 4'!A23),'Race 4'!B23,"")</f>
        <v/>
      </c>
      <c r="C23" s="5" t="str">
        <f>IF(ISNUMBER('Race 4'!A23),'Race 4'!C23&amp;" "&amp;'Race 4'!D23,"")</f>
        <v/>
      </c>
      <c r="D23" s="5" t="str">
        <f>IF(ISNUMBER('Race 4'!A23),'Race 4'!G23,"")</f>
        <v/>
      </c>
      <c r="E23" s="5" t="str">
        <f>IF(ISNUMBER('Race 4'!A23),'Race 4'!I23,"")</f>
        <v/>
      </c>
      <c r="F23" s="5" t="str">
        <f>IF(ISNUMBER('Race 4'!A23),'Race 4'!H23,"")</f>
        <v/>
      </c>
      <c r="G23" s="9" t="str">
        <f>IF(ISNUMBER('Race 4'!A23),'Race 4'!O23/60,"")</f>
        <v/>
      </c>
      <c r="H23" s="14" t="str">
        <f>IF(A23="","",IF(E23="Men",VLOOKUP(F23,'Time trial standards'!A$4:B$83,2,FALSE),VLOOKUP(F23,'Time trial standards'!A$4:C$83,3,FALSE)))</f>
        <v/>
      </c>
      <c r="I23" s="11" t="str">
        <f t="shared" si="0"/>
        <v/>
      </c>
      <c r="J23" s="11" t="str">
        <f t="shared" si="1"/>
        <v/>
      </c>
      <c r="K23" s="15" t="str">
        <f t="shared" si="2"/>
        <v/>
      </c>
      <c r="L23" s="5" t="str">
        <f t="shared" si="3"/>
        <v/>
      </c>
    </row>
    <row r="24" spans="1:12" x14ac:dyDescent="0.15">
      <c r="A24" s="6" t="str">
        <f>IF(ISNUMBER('Race 4'!A24),'Race 4'!A24,"")</f>
        <v/>
      </c>
      <c r="B24" s="8" t="str">
        <f>IF(ISNUMBER('Race 4'!A24),'Race 4'!B24,"")</f>
        <v/>
      </c>
      <c r="C24" s="5" t="str">
        <f>IF(ISNUMBER('Race 4'!A24),'Race 4'!C24&amp;" "&amp;'Race 4'!D24,"")</f>
        <v/>
      </c>
      <c r="D24" s="5" t="str">
        <f>IF(ISNUMBER('Race 4'!A24),'Race 4'!G24,"")</f>
        <v/>
      </c>
      <c r="E24" s="5" t="str">
        <f>IF(ISNUMBER('Race 4'!A24),'Race 4'!I24,"")</f>
        <v/>
      </c>
      <c r="F24" s="5" t="str">
        <f>IF(ISNUMBER('Race 4'!A24),'Race 4'!H24,"")</f>
        <v/>
      </c>
      <c r="G24" s="9" t="str">
        <f>IF(ISNUMBER('Race 4'!A24),'Race 4'!O24/60,"")</f>
        <v/>
      </c>
      <c r="H24" s="14" t="str">
        <f>IF(A24="","",IF(E24="Men",VLOOKUP(F24,'Time trial standards'!A$4:B$83,2,FALSE),VLOOKUP(F24,'Time trial standards'!A$4:C$83,3,FALSE)))</f>
        <v/>
      </c>
      <c r="I24" s="11" t="str">
        <f t="shared" si="0"/>
        <v/>
      </c>
      <c r="J24" s="11" t="str">
        <f t="shared" si="1"/>
        <v/>
      </c>
      <c r="K24" s="15" t="str">
        <f t="shared" si="2"/>
        <v/>
      </c>
      <c r="L24" s="5" t="str">
        <f t="shared" si="3"/>
        <v/>
      </c>
    </row>
    <row r="25" spans="1:12" x14ac:dyDescent="0.15">
      <c r="A25" s="6" t="str">
        <f>IF(ISNUMBER('Race 4'!A25),'Race 4'!A25,"")</f>
        <v/>
      </c>
      <c r="B25" s="8" t="str">
        <f>IF(ISNUMBER('Race 4'!A25),'Race 4'!B25,"")</f>
        <v/>
      </c>
      <c r="C25" s="5" t="str">
        <f>IF(ISNUMBER('Race 4'!A25),'Race 4'!C25&amp;" "&amp;'Race 4'!D25,"")</f>
        <v/>
      </c>
      <c r="D25" s="5" t="str">
        <f>IF(ISNUMBER('Race 4'!A25),'Race 4'!G25,"")</f>
        <v/>
      </c>
      <c r="E25" s="5" t="str">
        <f>IF(ISNUMBER('Race 4'!A25),'Race 4'!I25,"")</f>
        <v/>
      </c>
      <c r="F25" s="5" t="str">
        <f>IF(ISNUMBER('Race 4'!A25),'Race 4'!H25,"")</f>
        <v/>
      </c>
      <c r="G25" s="9" t="str">
        <f>IF(ISNUMBER('Race 4'!A25),'Race 4'!O25/60,"")</f>
        <v/>
      </c>
      <c r="H25" s="14" t="str">
        <f>IF(A25="","",IF(E25="Men",VLOOKUP(F25,'Time trial standards'!A$4:B$83,2,FALSE),VLOOKUP(F25,'Time trial standards'!A$4:C$83,3,FALSE)))</f>
        <v/>
      </c>
      <c r="I25" s="11" t="str">
        <f t="shared" si="0"/>
        <v/>
      </c>
      <c r="J25" s="11" t="str">
        <f t="shared" si="1"/>
        <v/>
      </c>
      <c r="K25" s="15" t="str">
        <f t="shared" si="2"/>
        <v/>
      </c>
      <c r="L25" s="5" t="str">
        <f t="shared" si="3"/>
        <v/>
      </c>
    </row>
    <row r="26" spans="1:12" x14ac:dyDescent="0.15">
      <c r="A26" s="6" t="str">
        <f>IF(ISNUMBER('Race 4'!A26),'Race 4'!A26,"")</f>
        <v/>
      </c>
      <c r="B26" s="8" t="str">
        <f>IF(ISNUMBER('Race 4'!A26),'Race 4'!B26,"")</f>
        <v/>
      </c>
      <c r="C26" s="5" t="str">
        <f>IF(ISNUMBER('Race 4'!A26),'Race 4'!C26&amp;" "&amp;'Race 4'!D26,"")</f>
        <v/>
      </c>
      <c r="D26" s="5" t="str">
        <f>IF(ISNUMBER('Race 4'!A26),'Race 4'!G26,"")</f>
        <v/>
      </c>
      <c r="E26" s="5" t="str">
        <f>IF(ISNUMBER('Race 4'!A26),'Race 4'!I26,"")</f>
        <v/>
      </c>
      <c r="F26" s="5" t="str">
        <f>IF(ISNUMBER('Race 4'!A26),'Race 4'!H26,"")</f>
        <v/>
      </c>
      <c r="G26" s="9" t="str">
        <f>IF(ISNUMBER('Race 4'!A26),'Race 4'!O26/60,"")</f>
        <v/>
      </c>
      <c r="H26" s="14" t="str">
        <f>IF(A26="","",IF(E26="Men",VLOOKUP(F26,'Time trial standards'!A$4:B$83,2,FALSE),VLOOKUP(F26,'Time trial standards'!A$4:C$83,3,FALSE)))</f>
        <v/>
      </c>
      <c r="I26" s="11" t="str">
        <f t="shared" si="0"/>
        <v/>
      </c>
      <c r="J26" s="11" t="str">
        <f t="shared" si="1"/>
        <v/>
      </c>
      <c r="K26" s="15" t="str">
        <f t="shared" si="2"/>
        <v/>
      </c>
      <c r="L26" s="5" t="str">
        <f t="shared" si="3"/>
        <v/>
      </c>
    </row>
    <row r="27" spans="1:12" x14ac:dyDescent="0.15">
      <c r="A27" s="6" t="str">
        <f>IF(ISNUMBER('Race 4'!A27),'Race 4'!A27,"")</f>
        <v/>
      </c>
      <c r="B27" s="8" t="str">
        <f>IF(ISNUMBER('Race 4'!A27),'Race 4'!B27,"")</f>
        <v/>
      </c>
      <c r="C27" s="5" t="str">
        <f>IF(ISNUMBER('Race 4'!A27),'Race 4'!C27&amp;" "&amp;'Race 4'!D27,"")</f>
        <v/>
      </c>
      <c r="D27" s="5" t="str">
        <f>IF(ISNUMBER('Race 4'!A27),'Race 4'!G27,"")</f>
        <v/>
      </c>
      <c r="E27" s="5" t="str">
        <f>IF(ISNUMBER('Race 4'!A27),'Race 4'!I27,"")</f>
        <v/>
      </c>
      <c r="F27" s="5" t="str">
        <f>IF(ISNUMBER('Race 4'!A27),'Race 4'!H27,"")</f>
        <v/>
      </c>
      <c r="G27" s="9" t="str">
        <f>IF(ISNUMBER('Race 4'!A27),'Race 4'!O27/60,"")</f>
        <v/>
      </c>
      <c r="H27" s="14" t="str">
        <f>IF(A27="","",IF(E27="Men",VLOOKUP(F27,'Time trial standards'!A$4:B$83,2,FALSE),VLOOKUP(F27,'Time trial standards'!A$4:C$83,3,FALSE)))</f>
        <v/>
      </c>
      <c r="I27" s="11" t="str">
        <f t="shared" si="0"/>
        <v/>
      </c>
      <c r="J27" s="11" t="str">
        <f t="shared" si="1"/>
        <v/>
      </c>
      <c r="K27" s="15" t="str">
        <f t="shared" si="2"/>
        <v/>
      </c>
      <c r="L27" s="5" t="str">
        <f t="shared" si="3"/>
        <v/>
      </c>
    </row>
    <row r="28" spans="1:12" x14ac:dyDescent="0.15">
      <c r="A28" s="6" t="str">
        <f>IF(ISNUMBER('Race 4'!A28),'Race 4'!A28,"")</f>
        <v/>
      </c>
      <c r="B28" s="8" t="str">
        <f>IF(ISNUMBER('Race 4'!A28),'Race 4'!B28,"")</f>
        <v/>
      </c>
      <c r="C28" s="5" t="str">
        <f>IF(ISNUMBER('Race 4'!A28),'Race 4'!C28&amp;" "&amp;'Race 4'!D28,"")</f>
        <v/>
      </c>
      <c r="D28" s="5" t="str">
        <f>IF(ISNUMBER('Race 4'!A28),'Race 4'!G28,"")</f>
        <v/>
      </c>
      <c r="E28" s="5" t="str">
        <f>IF(ISNUMBER('Race 4'!A28),'Race 4'!I28,"")</f>
        <v/>
      </c>
      <c r="F28" s="5" t="str">
        <f>IF(ISNUMBER('Race 4'!A28),'Race 4'!H28,"")</f>
        <v/>
      </c>
      <c r="G28" s="9" t="str">
        <f>IF(ISNUMBER('Race 4'!A28),'Race 4'!O28/60,"")</f>
        <v/>
      </c>
      <c r="H28" s="14" t="str">
        <f>IF(A28="","",IF(E28="Men",VLOOKUP(F28,'Time trial standards'!A$4:B$83,2,FALSE),VLOOKUP(F28,'Time trial standards'!A$4:C$83,3,FALSE)))</f>
        <v/>
      </c>
      <c r="I28" s="11" t="str">
        <f t="shared" si="0"/>
        <v/>
      </c>
      <c r="J28" s="11" t="str">
        <f t="shared" si="1"/>
        <v/>
      </c>
      <c r="K28" s="15" t="str">
        <f t="shared" si="2"/>
        <v/>
      </c>
      <c r="L28" s="5" t="str">
        <f t="shared" si="3"/>
        <v/>
      </c>
    </row>
    <row r="29" spans="1:12" x14ac:dyDescent="0.15">
      <c r="A29" s="6" t="str">
        <f>IF(ISNUMBER('Race 4'!A29),'Race 4'!A29,"")</f>
        <v/>
      </c>
      <c r="B29" s="8" t="str">
        <f>IF(ISNUMBER('Race 4'!A29),'Race 4'!B29,"")</f>
        <v/>
      </c>
      <c r="C29" s="5" t="str">
        <f>IF(ISNUMBER('Race 4'!A29),'Race 4'!C29&amp;" "&amp;'Race 4'!D29,"")</f>
        <v/>
      </c>
      <c r="D29" s="5" t="str">
        <f>IF(ISNUMBER('Race 4'!A29),'Race 4'!G29,"")</f>
        <v/>
      </c>
      <c r="E29" s="5" t="str">
        <f>IF(ISNUMBER('Race 4'!A29),'Race 4'!I29,"")</f>
        <v/>
      </c>
      <c r="F29" s="5" t="str">
        <f>IF(ISNUMBER('Race 4'!A29),'Race 4'!H29,"")</f>
        <v/>
      </c>
      <c r="G29" s="9" t="str">
        <f>IF(ISNUMBER('Race 4'!A29),'Race 4'!O29/60,"")</f>
        <v/>
      </c>
      <c r="H29" s="14" t="str">
        <f>IF(A29="","",IF(E29="Men",VLOOKUP(F29,'Time trial standards'!A$4:B$83,2,FALSE),VLOOKUP(F29,'Time trial standards'!A$4:C$83,3,FALSE)))</f>
        <v/>
      </c>
      <c r="I29" s="11" t="str">
        <f t="shared" si="0"/>
        <v/>
      </c>
      <c r="J29" s="11" t="str">
        <f t="shared" si="1"/>
        <v/>
      </c>
      <c r="K29" s="15" t="str">
        <f t="shared" si="2"/>
        <v/>
      </c>
      <c r="L29" s="5" t="str">
        <f t="shared" si="3"/>
        <v/>
      </c>
    </row>
    <row r="30" spans="1:12" x14ac:dyDescent="0.15">
      <c r="A30" s="6" t="str">
        <f>IF(ISNUMBER('Race 4'!A30),'Race 4'!A30,"")</f>
        <v/>
      </c>
      <c r="B30" s="8" t="str">
        <f>IF(ISNUMBER('Race 4'!A30),'Race 4'!B30,"")</f>
        <v/>
      </c>
      <c r="C30" s="5" t="str">
        <f>IF(ISNUMBER('Race 4'!A30),'Race 4'!C30&amp;" "&amp;'Race 4'!D30,"")</f>
        <v/>
      </c>
      <c r="D30" s="5" t="str">
        <f>IF(ISNUMBER('Race 4'!A30),'Race 4'!G30,"")</f>
        <v/>
      </c>
      <c r="E30" s="5" t="str">
        <f>IF(ISNUMBER('Race 4'!A30),'Race 4'!I30,"")</f>
        <v/>
      </c>
      <c r="F30" s="5" t="str">
        <f>IF(ISNUMBER('Race 4'!A30),'Race 4'!H30,"")</f>
        <v/>
      </c>
      <c r="G30" s="9" t="str">
        <f>IF(ISNUMBER('Race 4'!A30),'Race 4'!O30/60,"")</f>
        <v/>
      </c>
      <c r="H30" s="14" t="str">
        <f>IF(A30="","",IF(E30="Men",VLOOKUP(F30,'Time trial standards'!A$4:B$83,2,FALSE),VLOOKUP(F30,'Time trial standards'!A$4:C$83,3,FALSE)))</f>
        <v/>
      </c>
      <c r="I30" s="11" t="str">
        <f t="shared" si="0"/>
        <v/>
      </c>
      <c r="J30" s="11" t="str">
        <f t="shared" si="1"/>
        <v/>
      </c>
      <c r="K30" s="15" t="str">
        <f t="shared" si="2"/>
        <v/>
      </c>
      <c r="L30" s="5" t="str">
        <f t="shared" si="3"/>
        <v/>
      </c>
    </row>
    <row r="31" spans="1:12" x14ac:dyDescent="0.15">
      <c r="A31" s="6" t="str">
        <f>IF(ISNUMBER('Race 4'!A31),'Race 4'!A31,"")</f>
        <v/>
      </c>
      <c r="B31" s="8" t="str">
        <f>IF(ISNUMBER('Race 4'!A31),'Race 4'!B31,"")</f>
        <v/>
      </c>
      <c r="C31" s="5" t="str">
        <f>IF(ISNUMBER('Race 4'!A31),'Race 4'!C31&amp;" "&amp;'Race 4'!D31,"")</f>
        <v/>
      </c>
      <c r="D31" s="5" t="str">
        <f>IF(ISNUMBER('Race 4'!A31),'Race 4'!G31,"")</f>
        <v/>
      </c>
      <c r="E31" s="5" t="str">
        <f>IF(ISNUMBER('Race 4'!A31),'Race 4'!I31,"")</f>
        <v/>
      </c>
      <c r="F31" s="5" t="str">
        <f>IF(ISNUMBER('Race 4'!A31),'Race 4'!H31,"")</f>
        <v/>
      </c>
      <c r="G31" s="9" t="str">
        <f>IF(ISNUMBER('Race 4'!A31),'Race 4'!O31/60,"")</f>
        <v/>
      </c>
      <c r="H31" s="14" t="str">
        <f>IF(A31="","",IF(E31="Men",VLOOKUP(F31,'Time trial standards'!A$4:B$83,2,FALSE),VLOOKUP(F31,'Time trial standards'!A$4:C$83,3,FALSE)))</f>
        <v/>
      </c>
      <c r="I31" s="11" t="str">
        <f t="shared" si="0"/>
        <v/>
      </c>
      <c r="J31" s="11" t="str">
        <f t="shared" si="1"/>
        <v/>
      </c>
      <c r="K31" s="15" t="str">
        <f t="shared" si="2"/>
        <v/>
      </c>
      <c r="L31" s="5" t="str">
        <f t="shared" si="3"/>
        <v/>
      </c>
    </row>
    <row r="32" spans="1:12" x14ac:dyDescent="0.15">
      <c r="A32" s="6" t="str">
        <f>IF(ISNUMBER('Race 4'!A32),'Race 4'!A32,"")</f>
        <v/>
      </c>
      <c r="B32" s="8" t="str">
        <f>IF(ISNUMBER('Race 4'!A32),'Race 4'!B32,"")</f>
        <v/>
      </c>
      <c r="C32" s="5" t="str">
        <f>IF(ISNUMBER('Race 4'!A32),'Race 4'!C32&amp;" "&amp;'Race 4'!D32,"")</f>
        <v/>
      </c>
      <c r="D32" s="5" t="str">
        <f>IF(ISNUMBER('Race 4'!A32),'Race 4'!G32,"")</f>
        <v/>
      </c>
      <c r="E32" s="5" t="str">
        <f>IF(ISNUMBER('Race 4'!A32),'Race 4'!I32,"")</f>
        <v/>
      </c>
      <c r="F32" s="5" t="str">
        <f>IF(ISNUMBER('Race 4'!A32),'Race 4'!H32,"")</f>
        <v/>
      </c>
      <c r="G32" s="9" t="str">
        <f>IF(ISNUMBER('Race 4'!A32),'Race 4'!O32/60,"")</f>
        <v/>
      </c>
      <c r="H32" s="14" t="str">
        <f>IF(A32="","",IF(E32="Men",VLOOKUP(F32,'Time trial standards'!A$4:B$83,2,FALSE),VLOOKUP(F32,'Time trial standards'!A$4:C$83,3,FALSE)))</f>
        <v/>
      </c>
      <c r="I32" s="11" t="str">
        <f t="shared" si="0"/>
        <v/>
      </c>
      <c r="J32" s="11" t="str">
        <f t="shared" si="1"/>
        <v/>
      </c>
      <c r="K32" s="15" t="str">
        <f t="shared" si="2"/>
        <v/>
      </c>
      <c r="L32" s="5" t="str">
        <f t="shared" si="3"/>
        <v/>
      </c>
    </row>
    <row r="33" spans="1:12" x14ac:dyDescent="0.15">
      <c r="A33" s="6" t="str">
        <f>IF(ISNUMBER('Race 4'!A33),'Race 4'!A33,"")</f>
        <v/>
      </c>
      <c r="B33" s="8" t="str">
        <f>IF(ISNUMBER('Race 4'!A33),'Race 4'!B33,"")</f>
        <v/>
      </c>
      <c r="C33" s="5" t="str">
        <f>IF(ISNUMBER('Race 4'!A33),'Race 4'!C33&amp;" "&amp;'Race 4'!D33,"")</f>
        <v/>
      </c>
      <c r="D33" s="5" t="str">
        <f>IF(ISNUMBER('Race 4'!A33),'Race 4'!G33,"")</f>
        <v/>
      </c>
      <c r="E33" s="5" t="str">
        <f>IF(ISNUMBER('Race 4'!A33),'Race 4'!I33,"")</f>
        <v/>
      </c>
      <c r="F33" s="5" t="str">
        <f>IF(ISNUMBER('Race 4'!A33),'Race 4'!H33,"")</f>
        <v/>
      </c>
      <c r="G33" s="9" t="str">
        <f>IF(ISNUMBER('Race 4'!A33),'Race 4'!O33/60,"")</f>
        <v/>
      </c>
      <c r="H33" s="14" t="str">
        <f>IF(A33="","",IF(E33="Men",VLOOKUP(F33,'Time trial standards'!A$4:B$83,2,FALSE),VLOOKUP(F33,'Time trial standards'!A$4:C$83,3,FALSE)))</f>
        <v/>
      </c>
      <c r="I33" s="11" t="str">
        <f t="shared" si="0"/>
        <v/>
      </c>
      <c r="J33" s="11" t="str">
        <f t="shared" si="1"/>
        <v/>
      </c>
      <c r="K33" s="15" t="str">
        <f t="shared" si="2"/>
        <v/>
      </c>
      <c r="L33" s="5" t="str">
        <f t="shared" si="3"/>
        <v/>
      </c>
    </row>
    <row r="34" spans="1:12" x14ac:dyDescent="0.15">
      <c r="A34" s="6" t="str">
        <f>IF(ISNUMBER('Race 4'!A34),'Race 4'!A34,"")</f>
        <v/>
      </c>
      <c r="B34" s="8" t="str">
        <f>IF(ISNUMBER('Race 4'!A34),'Race 4'!B34,"")</f>
        <v/>
      </c>
      <c r="C34" s="5" t="str">
        <f>IF(ISNUMBER('Race 4'!A34),'Race 4'!C34&amp;" "&amp;'Race 4'!D34,"")</f>
        <v/>
      </c>
      <c r="D34" s="5" t="str">
        <f>IF(ISNUMBER('Race 4'!A34),'Race 4'!G34,"")</f>
        <v/>
      </c>
      <c r="E34" s="5" t="str">
        <f>IF(ISNUMBER('Race 4'!A34),'Race 4'!I34,"")</f>
        <v/>
      </c>
      <c r="F34" s="5" t="str">
        <f>IF(ISNUMBER('Race 4'!A34),'Race 4'!H34,"")</f>
        <v/>
      </c>
      <c r="G34" s="9" t="str">
        <f>IF(ISNUMBER('Race 4'!A34),'Race 4'!O34/60,"")</f>
        <v/>
      </c>
      <c r="H34" s="14" t="str">
        <f>IF(A34="","",IF(E34="Men",VLOOKUP(F34,'Time trial standards'!A$4:B$83,2,FALSE),VLOOKUP(F34,'Time trial standards'!A$4:C$83,3,FALSE)))</f>
        <v/>
      </c>
      <c r="I34" s="11" t="str">
        <f t="shared" si="0"/>
        <v/>
      </c>
      <c r="J34" s="11" t="str">
        <f t="shared" si="1"/>
        <v/>
      </c>
      <c r="K34" s="15" t="str">
        <f t="shared" si="2"/>
        <v/>
      </c>
      <c r="L34" s="5" t="str">
        <f t="shared" si="3"/>
        <v/>
      </c>
    </row>
    <row r="35" spans="1:12" x14ac:dyDescent="0.15">
      <c r="A35" s="6" t="str">
        <f>IF(ISNUMBER('Race 4'!A35),'Race 4'!A35,"")</f>
        <v/>
      </c>
      <c r="B35" s="8" t="str">
        <f>IF(ISNUMBER('Race 4'!A35),'Race 4'!B35,"")</f>
        <v/>
      </c>
      <c r="C35" s="5" t="str">
        <f>IF(ISNUMBER('Race 4'!A35),'Race 4'!C35&amp;" "&amp;'Race 4'!D35,"")</f>
        <v/>
      </c>
      <c r="D35" s="5" t="str">
        <f>IF(ISNUMBER('Race 4'!A35),'Race 4'!G35,"")</f>
        <v/>
      </c>
      <c r="E35" s="5" t="str">
        <f>IF(ISNUMBER('Race 4'!A35),'Race 4'!I35,"")</f>
        <v/>
      </c>
      <c r="F35" s="5" t="str">
        <f>IF(ISNUMBER('Race 4'!A35),'Race 4'!H35,"")</f>
        <v/>
      </c>
      <c r="G35" s="9" t="str">
        <f>IF(ISNUMBER('Race 4'!A35),'Race 4'!O35/60,"")</f>
        <v/>
      </c>
      <c r="H35" s="14" t="str">
        <f>IF(A35="","",IF(E35="Men",VLOOKUP(F35,'Time trial standards'!A$4:B$83,2,FALSE),VLOOKUP(F35,'Time trial standards'!A$4:C$83,3,FALSE)))</f>
        <v/>
      </c>
      <c r="I35" s="11" t="str">
        <f t="shared" si="0"/>
        <v/>
      </c>
      <c r="J35" s="11" t="str">
        <f t="shared" si="1"/>
        <v/>
      </c>
      <c r="K35" s="15" t="str">
        <f t="shared" si="2"/>
        <v/>
      </c>
      <c r="L35" s="5" t="str">
        <f t="shared" si="3"/>
        <v/>
      </c>
    </row>
    <row r="36" spans="1:12" x14ac:dyDescent="0.15">
      <c r="A36" s="6" t="str">
        <f>IF(ISNUMBER('Race 4'!A36),'Race 4'!A36,"")</f>
        <v/>
      </c>
      <c r="B36" s="8" t="str">
        <f>IF(ISNUMBER('Race 4'!A36),'Race 4'!B36,"")</f>
        <v/>
      </c>
      <c r="C36" s="5" t="str">
        <f>IF(ISNUMBER('Race 4'!A36),'Race 4'!C36&amp;" "&amp;'Race 4'!D36,"")</f>
        <v/>
      </c>
      <c r="D36" s="5" t="str">
        <f>IF(ISNUMBER('Race 4'!A36),'Race 4'!G36,"")</f>
        <v/>
      </c>
      <c r="E36" s="5" t="str">
        <f>IF(ISNUMBER('Race 4'!A36),'Race 4'!I36,"")</f>
        <v/>
      </c>
      <c r="F36" s="5" t="str">
        <f>IF(ISNUMBER('Race 4'!A36),'Race 4'!H36,"")</f>
        <v/>
      </c>
      <c r="G36" s="9" t="str">
        <f>IF(ISNUMBER('Race 4'!A36),'Race 4'!O36/60,"")</f>
        <v/>
      </c>
      <c r="H36" s="14" t="str">
        <f>IF(A36="","",IF(E36="Men",VLOOKUP(F36,'Time trial standards'!A$4:B$83,2,FALSE),VLOOKUP(F36,'Time trial standards'!A$4:C$83,3,FALSE)))</f>
        <v/>
      </c>
      <c r="I36" s="11" t="str">
        <f t="shared" si="0"/>
        <v/>
      </c>
      <c r="J36" s="11" t="str">
        <f t="shared" si="1"/>
        <v/>
      </c>
      <c r="K36" s="15" t="str">
        <f t="shared" si="2"/>
        <v/>
      </c>
      <c r="L36" s="5" t="str">
        <f t="shared" si="3"/>
        <v/>
      </c>
    </row>
    <row r="37" spans="1:12" x14ac:dyDescent="0.15">
      <c r="A37" s="6" t="str">
        <f>IF(ISNUMBER('Race 4'!A37),'Race 4'!A37,"")</f>
        <v/>
      </c>
      <c r="B37" s="8" t="str">
        <f>IF(ISNUMBER('Race 4'!A37),'Race 4'!B37,"")</f>
        <v/>
      </c>
      <c r="C37" s="5" t="str">
        <f>IF(ISNUMBER('Race 4'!A37),'Race 4'!C37&amp;" "&amp;'Race 4'!D37,"")</f>
        <v/>
      </c>
      <c r="D37" s="5" t="str">
        <f>IF(ISNUMBER('Race 4'!A37),'Race 4'!G37,"")</f>
        <v/>
      </c>
      <c r="E37" s="5" t="str">
        <f>IF(ISNUMBER('Race 4'!A37),'Race 4'!I37,"")</f>
        <v/>
      </c>
      <c r="F37" s="5" t="str">
        <f>IF(ISNUMBER('Race 4'!A37),'Race 4'!H37,"")</f>
        <v/>
      </c>
      <c r="G37" s="9" t="str">
        <f>IF(ISNUMBER('Race 4'!A37),'Race 4'!O37/60,"")</f>
        <v/>
      </c>
      <c r="H37" s="14" t="str">
        <f>IF(A37="","",IF(E37="Men",VLOOKUP(F37,'Time trial standards'!A$4:B$83,2,FALSE),VLOOKUP(F37,'Time trial standards'!A$4:C$83,3,FALSE)))</f>
        <v/>
      </c>
      <c r="I37" s="11" t="str">
        <f t="shared" si="0"/>
        <v/>
      </c>
      <c r="J37" s="11" t="str">
        <f t="shared" si="1"/>
        <v/>
      </c>
      <c r="K37" s="15" t="str">
        <f t="shared" si="2"/>
        <v/>
      </c>
      <c r="L37" s="5" t="str">
        <f t="shared" si="3"/>
        <v/>
      </c>
    </row>
    <row r="38" spans="1:12" x14ac:dyDescent="0.15">
      <c r="A38" s="6" t="str">
        <f>IF(ISNUMBER('Race 4'!A38),'Race 4'!A38,"")</f>
        <v/>
      </c>
      <c r="B38" s="8" t="str">
        <f>IF(ISNUMBER('Race 4'!A38),'Race 4'!B38,"")</f>
        <v/>
      </c>
      <c r="C38" s="5" t="str">
        <f>IF(ISNUMBER('Race 4'!A38),'Race 4'!C38&amp;" "&amp;'Race 4'!D38,"")</f>
        <v/>
      </c>
      <c r="D38" s="5" t="str">
        <f>IF(ISNUMBER('Race 4'!A38),'Race 4'!G38,"")</f>
        <v/>
      </c>
      <c r="E38" s="5" t="str">
        <f>IF(ISNUMBER('Race 4'!A38),'Race 4'!I38,"")</f>
        <v/>
      </c>
      <c r="F38" s="5" t="str">
        <f>IF(ISNUMBER('Race 4'!A38),'Race 4'!H38,"")</f>
        <v/>
      </c>
      <c r="G38" s="9" t="str">
        <f>IF(ISNUMBER('Race 4'!A38),'Race 4'!O38/60,"")</f>
        <v/>
      </c>
      <c r="H38" s="14" t="str">
        <f>IF(A38="","",IF(E38="Men",VLOOKUP(F38,'Time trial standards'!A$4:B$83,2,FALSE),VLOOKUP(F38,'Time trial standards'!A$4:C$83,3,FALSE)))</f>
        <v/>
      </c>
      <c r="I38" s="11" t="str">
        <f t="shared" si="0"/>
        <v/>
      </c>
      <c r="J38" s="11" t="str">
        <f t="shared" si="1"/>
        <v/>
      </c>
      <c r="K38" s="15" t="str">
        <f t="shared" si="2"/>
        <v/>
      </c>
      <c r="L38" s="5" t="str">
        <f t="shared" si="3"/>
        <v/>
      </c>
    </row>
    <row r="39" spans="1:12" x14ac:dyDescent="0.15">
      <c r="A39" s="6" t="str">
        <f>IF(ISNUMBER('Race 4'!A39),'Race 4'!A39,"")</f>
        <v/>
      </c>
      <c r="B39" s="8" t="str">
        <f>IF(ISNUMBER('Race 4'!A39),'Race 4'!B39,"")</f>
        <v/>
      </c>
      <c r="C39" s="5" t="str">
        <f>IF(ISNUMBER('Race 4'!A39),'Race 4'!C39&amp;" "&amp;'Race 4'!D39,"")</f>
        <v/>
      </c>
      <c r="D39" s="5" t="str">
        <f>IF(ISNUMBER('Race 4'!A39),'Race 4'!G39,"")</f>
        <v/>
      </c>
      <c r="E39" s="5" t="str">
        <f>IF(ISNUMBER('Race 4'!A39),'Race 4'!I39,"")</f>
        <v/>
      </c>
      <c r="F39" s="5" t="str">
        <f>IF(ISNUMBER('Race 4'!A39),'Race 4'!H39,"")</f>
        <v/>
      </c>
      <c r="G39" s="9" t="str">
        <f>IF(ISNUMBER('Race 4'!A39),'Race 4'!O39/60,"")</f>
        <v/>
      </c>
      <c r="H39" s="14" t="str">
        <f>IF(A39="","",IF(E39="Men",VLOOKUP(F39,'Time trial standards'!A$4:B$83,2,FALSE),VLOOKUP(F39,'Time trial standards'!A$4:C$83,3,FALSE)))</f>
        <v/>
      </c>
      <c r="I39" s="11" t="str">
        <f t="shared" si="0"/>
        <v/>
      </c>
      <c r="J39" s="11" t="str">
        <f t="shared" si="1"/>
        <v/>
      </c>
      <c r="K39" s="15" t="str">
        <f t="shared" si="2"/>
        <v/>
      </c>
      <c r="L39" s="5" t="str">
        <f t="shared" si="3"/>
        <v/>
      </c>
    </row>
    <row r="40" spans="1:12" x14ac:dyDescent="0.15">
      <c r="A40" s="6" t="str">
        <f>IF(ISNUMBER('Race 4'!A40),'Race 4'!A40,"")</f>
        <v/>
      </c>
      <c r="B40" s="8" t="str">
        <f>IF(ISNUMBER('Race 4'!A40),'Race 4'!B40,"")</f>
        <v/>
      </c>
      <c r="C40" s="5" t="str">
        <f>IF(ISNUMBER('Race 4'!A40),'Race 4'!C40&amp;" "&amp;'Race 4'!D40,"")</f>
        <v/>
      </c>
      <c r="D40" s="5" t="str">
        <f>IF(ISNUMBER('Race 4'!A40),'Race 4'!G40,"")</f>
        <v/>
      </c>
      <c r="E40" s="5" t="str">
        <f>IF(ISNUMBER('Race 4'!A40),'Race 4'!I40,"")</f>
        <v/>
      </c>
      <c r="F40" s="5" t="str">
        <f>IF(ISNUMBER('Race 4'!A40),'Race 4'!H40,"")</f>
        <v/>
      </c>
      <c r="G40" s="9" t="str">
        <f>IF(ISNUMBER('Race 4'!A40),'Race 4'!O40/60,"")</f>
        <v/>
      </c>
      <c r="H40" s="14" t="str">
        <f>IF(A40="","",IF(E40="Men",VLOOKUP(F40,'Time trial standards'!A$4:B$83,2,FALSE),VLOOKUP(F40,'Time trial standards'!A$4:C$83,3,FALSE)))</f>
        <v/>
      </c>
      <c r="I40" s="11" t="str">
        <f t="shared" si="0"/>
        <v/>
      </c>
      <c r="J40" s="11" t="str">
        <f t="shared" si="1"/>
        <v/>
      </c>
      <c r="K40" s="15" t="str">
        <f t="shared" si="2"/>
        <v/>
      </c>
      <c r="L40" s="5" t="str">
        <f t="shared" si="3"/>
        <v/>
      </c>
    </row>
    <row r="41" spans="1:12" x14ac:dyDescent="0.15">
      <c r="A41" s="6" t="str">
        <f>IF(ISNUMBER('Race 4'!A41),'Race 4'!A41,"")</f>
        <v/>
      </c>
      <c r="B41" s="8" t="str">
        <f>IF(ISNUMBER('Race 4'!A41),'Race 4'!B41,"")</f>
        <v/>
      </c>
      <c r="C41" s="5" t="str">
        <f>IF(ISNUMBER('Race 4'!A41),'Race 4'!C41&amp;" "&amp;'Race 4'!D41,"")</f>
        <v/>
      </c>
      <c r="D41" s="5" t="str">
        <f>IF(ISNUMBER('Race 4'!A41),'Race 4'!G41,"")</f>
        <v/>
      </c>
      <c r="E41" s="5" t="str">
        <f>IF(ISNUMBER('Race 4'!A41),'Race 4'!I41,"")</f>
        <v/>
      </c>
      <c r="F41" s="5" t="str">
        <f>IF(ISNUMBER('Race 4'!A41),'Race 4'!H41,"")</f>
        <v/>
      </c>
      <c r="G41" s="9" t="str">
        <f>IF(ISNUMBER('Race 4'!A41),'Race 4'!O41/60,"")</f>
        <v/>
      </c>
      <c r="H41" s="14" t="str">
        <f>IF(A41="","",IF(E41="Men",VLOOKUP(F41,'Time trial standards'!A$4:B$83,2,FALSE),VLOOKUP(F41,'Time trial standards'!A$4:C$83,3,FALSE)))</f>
        <v/>
      </c>
      <c r="I41" s="11" t="str">
        <f t="shared" si="0"/>
        <v/>
      </c>
      <c r="J41" s="11" t="str">
        <f t="shared" si="1"/>
        <v/>
      </c>
      <c r="K41" s="15" t="str">
        <f t="shared" si="2"/>
        <v/>
      </c>
      <c r="L41" s="5" t="str">
        <f t="shared" si="3"/>
        <v/>
      </c>
    </row>
    <row r="42" spans="1:12" x14ac:dyDescent="0.15">
      <c r="A42" s="6" t="str">
        <f>IF(ISNUMBER('Race 4'!A42),'Race 4'!A42,"")</f>
        <v/>
      </c>
      <c r="B42" s="8" t="str">
        <f>IF(ISNUMBER('Race 4'!A42),'Race 4'!B42,"")</f>
        <v/>
      </c>
      <c r="C42" s="5" t="str">
        <f>IF(ISNUMBER('Race 4'!A42),'Race 4'!C42&amp;" "&amp;'Race 4'!D42,"")</f>
        <v/>
      </c>
      <c r="D42" s="5" t="str">
        <f>IF(ISNUMBER('Race 4'!A42),'Race 4'!G42,"")</f>
        <v/>
      </c>
      <c r="E42" s="5" t="str">
        <f>IF(ISNUMBER('Race 4'!A42),'Race 4'!I42,"")</f>
        <v/>
      </c>
      <c r="F42" s="5" t="str">
        <f>IF(ISNUMBER('Race 4'!A42),'Race 4'!H42,"")</f>
        <v/>
      </c>
      <c r="G42" s="9" t="str">
        <f>IF(ISNUMBER('Race 4'!A42),'Race 4'!O42/60,"")</f>
        <v/>
      </c>
      <c r="H42" s="14" t="str">
        <f>IF(A42="","",IF(E42="Men",VLOOKUP(F42,'Time trial standards'!A$4:B$83,2,FALSE),VLOOKUP(F42,'Time trial standards'!A$4:C$83,3,FALSE)))</f>
        <v/>
      </c>
      <c r="I42" s="11" t="str">
        <f t="shared" si="0"/>
        <v/>
      </c>
      <c r="J42" s="11" t="str">
        <f t="shared" si="1"/>
        <v/>
      </c>
      <c r="K42" s="15" t="str">
        <f t="shared" si="2"/>
        <v/>
      </c>
      <c r="L42" s="5" t="str">
        <f t="shared" si="3"/>
        <v/>
      </c>
    </row>
    <row r="43" spans="1:12" x14ac:dyDescent="0.15">
      <c r="A43" s="6" t="str">
        <f>IF(ISNUMBER('Race 4'!A43),'Race 4'!A43,"")</f>
        <v/>
      </c>
      <c r="B43" s="8" t="str">
        <f>IF(ISNUMBER('Race 4'!A43),'Race 4'!B43,"")</f>
        <v/>
      </c>
      <c r="C43" s="5" t="str">
        <f>IF(ISNUMBER('Race 4'!A43),'Race 4'!C43&amp;" "&amp;'Race 4'!D43,"")</f>
        <v/>
      </c>
      <c r="D43" s="5" t="str">
        <f>IF(ISNUMBER('Race 4'!A43),'Race 4'!G43,"")</f>
        <v/>
      </c>
      <c r="E43" s="5" t="str">
        <f>IF(ISNUMBER('Race 4'!A43),'Race 4'!I43,"")</f>
        <v/>
      </c>
      <c r="F43" s="5" t="str">
        <f>IF(ISNUMBER('Race 4'!A43),'Race 4'!H43,"")</f>
        <v/>
      </c>
      <c r="G43" s="9" t="str">
        <f>IF(ISNUMBER('Race 4'!A43),'Race 4'!O43/60,"")</f>
        <v/>
      </c>
      <c r="H43" s="14" t="str">
        <f>IF(A43="","",IF(E43="Men",VLOOKUP(F43,'Time trial standards'!A$4:B$83,2,FALSE),VLOOKUP(F43,'Time trial standards'!A$4:C$83,3,FALSE)))</f>
        <v/>
      </c>
      <c r="I43" s="11" t="str">
        <f t="shared" si="0"/>
        <v/>
      </c>
      <c r="J43" s="11" t="str">
        <f t="shared" si="1"/>
        <v/>
      </c>
      <c r="K43" s="15" t="str">
        <f t="shared" si="2"/>
        <v/>
      </c>
      <c r="L43" s="5" t="str">
        <f t="shared" si="3"/>
        <v/>
      </c>
    </row>
    <row r="44" spans="1:12" x14ac:dyDescent="0.15">
      <c r="A44" s="6" t="str">
        <f>IF(ISNUMBER('Race 4'!A44),'Race 4'!A44,"")</f>
        <v/>
      </c>
      <c r="B44" s="8" t="str">
        <f>IF(ISNUMBER('Race 4'!A44),'Race 4'!B44,"")</f>
        <v/>
      </c>
      <c r="C44" s="5" t="str">
        <f>IF(ISNUMBER('Race 4'!A44),'Race 4'!C44&amp;" "&amp;'Race 4'!D44,"")</f>
        <v/>
      </c>
      <c r="D44" s="5" t="str">
        <f>IF(ISNUMBER('Race 4'!A44),'Race 4'!G44,"")</f>
        <v/>
      </c>
      <c r="E44" s="5" t="str">
        <f>IF(ISNUMBER('Race 4'!A44),'Race 4'!I44,"")</f>
        <v/>
      </c>
      <c r="F44" s="5" t="str">
        <f>IF(ISNUMBER('Race 4'!A44),'Race 4'!H44,"")</f>
        <v/>
      </c>
      <c r="G44" s="9" t="str">
        <f>IF(ISNUMBER('Race 4'!A44),'Race 4'!O44/60,"")</f>
        <v/>
      </c>
      <c r="H44" s="14" t="str">
        <f>IF(A44="","",IF(E44="Men",VLOOKUP(F44,'Time trial standards'!A$4:B$83,2,FALSE),VLOOKUP(F44,'Time trial standards'!A$4:C$83,3,FALSE)))</f>
        <v/>
      </c>
      <c r="I44" s="11" t="str">
        <f t="shared" si="0"/>
        <v/>
      </c>
      <c r="J44" s="11" t="str">
        <f t="shared" si="1"/>
        <v/>
      </c>
      <c r="K44" s="15" t="str">
        <f t="shared" si="2"/>
        <v/>
      </c>
      <c r="L44" s="5" t="str">
        <f t="shared" si="3"/>
        <v/>
      </c>
    </row>
    <row r="45" spans="1:12" x14ac:dyDescent="0.15">
      <c r="A45" s="6" t="str">
        <f>IF(ISNUMBER('Race 4'!A45),'Race 4'!A45,"")</f>
        <v/>
      </c>
      <c r="B45" s="8" t="str">
        <f>IF(ISNUMBER('Race 4'!A45),'Race 4'!B45,"")</f>
        <v/>
      </c>
      <c r="C45" s="5" t="str">
        <f>IF(ISNUMBER('Race 4'!A45),'Race 4'!C45&amp;" "&amp;'Race 4'!D45,"")</f>
        <v/>
      </c>
      <c r="D45" s="5" t="str">
        <f>IF(ISNUMBER('Race 4'!A45),'Race 4'!G45,"")</f>
        <v/>
      </c>
      <c r="E45" s="5" t="str">
        <f>IF(ISNUMBER('Race 4'!A45),'Race 4'!I45,"")</f>
        <v/>
      </c>
      <c r="F45" s="5" t="str">
        <f>IF(ISNUMBER('Race 4'!A45),'Race 4'!H45,"")</f>
        <v/>
      </c>
      <c r="G45" s="9" t="str">
        <f>IF(ISNUMBER('Race 4'!A45),'Race 4'!O45/60,"")</f>
        <v/>
      </c>
      <c r="H45" s="14" t="str">
        <f>IF(A45="","",IF(E45="Men",VLOOKUP(F45,'Time trial standards'!A$4:B$83,2,FALSE),VLOOKUP(F45,'Time trial standards'!A$4:C$83,3,FALSE)))</f>
        <v/>
      </c>
      <c r="I45" s="11" t="str">
        <f t="shared" si="0"/>
        <v/>
      </c>
      <c r="J45" s="11" t="str">
        <f t="shared" si="1"/>
        <v/>
      </c>
      <c r="K45" s="15" t="str">
        <f t="shared" si="2"/>
        <v/>
      </c>
      <c r="L45" s="5" t="str">
        <f t="shared" si="3"/>
        <v/>
      </c>
    </row>
    <row r="46" spans="1:12" x14ac:dyDescent="0.15">
      <c r="A46" s="6" t="str">
        <f>IF(ISNUMBER('Race 4'!A46),'Race 4'!A46,"")</f>
        <v/>
      </c>
      <c r="B46" s="8" t="str">
        <f>IF(ISNUMBER('Race 4'!A46),'Race 4'!B46,"")</f>
        <v/>
      </c>
      <c r="C46" s="5" t="str">
        <f>IF(ISNUMBER('Race 4'!A46),'Race 4'!C46&amp;" "&amp;'Race 4'!D46,"")</f>
        <v/>
      </c>
      <c r="D46" s="5" t="str">
        <f>IF(ISNUMBER('Race 4'!A46),'Race 4'!G46,"")</f>
        <v/>
      </c>
      <c r="E46" s="5" t="str">
        <f>IF(ISNUMBER('Race 4'!A46),'Race 4'!I46,"")</f>
        <v/>
      </c>
      <c r="F46" s="5" t="str">
        <f>IF(ISNUMBER('Race 4'!A46),'Race 4'!H46,"")</f>
        <v/>
      </c>
      <c r="G46" s="9" t="str">
        <f>IF(ISNUMBER('Race 4'!A46),'Race 4'!O46/60,"")</f>
        <v/>
      </c>
      <c r="H46" s="14" t="str">
        <f>IF(A46="","",IF(E46="Men",VLOOKUP(F46,'Time trial standards'!A$4:B$83,2,FALSE),VLOOKUP(F46,'Time trial standards'!A$4:C$83,3,FALSE)))</f>
        <v/>
      </c>
      <c r="I46" s="11" t="str">
        <f t="shared" si="0"/>
        <v/>
      </c>
      <c r="J46" s="11" t="str">
        <f t="shared" si="1"/>
        <v/>
      </c>
      <c r="K46" s="15" t="str">
        <f t="shared" si="2"/>
        <v/>
      </c>
      <c r="L46" s="5" t="str">
        <f t="shared" si="3"/>
        <v/>
      </c>
    </row>
    <row r="47" spans="1:12" x14ac:dyDescent="0.15">
      <c r="A47" s="6" t="str">
        <f>IF(ISNUMBER('Race 4'!A47),'Race 4'!A47,"")</f>
        <v/>
      </c>
      <c r="B47" s="8" t="str">
        <f>IF(ISNUMBER('Race 4'!A47),'Race 4'!B47,"")</f>
        <v/>
      </c>
      <c r="C47" s="5" t="str">
        <f>IF(ISNUMBER('Race 4'!A47),'Race 4'!C47&amp;" "&amp;'Race 4'!D47,"")</f>
        <v/>
      </c>
      <c r="D47" s="5" t="str">
        <f>IF(ISNUMBER('Race 4'!A47),'Race 4'!G47,"")</f>
        <v/>
      </c>
      <c r="E47" s="5" t="str">
        <f>IF(ISNUMBER('Race 4'!A47),'Race 4'!I47,"")</f>
        <v/>
      </c>
      <c r="F47" s="5" t="str">
        <f>IF(ISNUMBER('Race 4'!A47),'Race 4'!H47,"")</f>
        <v/>
      </c>
      <c r="G47" s="9" t="str">
        <f>IF(ISNUMBER('Race 4'!A47),'Race 4'!O47/60,"")</f>
        <v/>
      </c>
      <c r="H47" s="14" t="str">
        <f>IF(A47="","",IF(E47="Men",VLOOKUP(F47,'Time trial standards'!A$4:B$83,2,FALSE),VLOOKUP(F47,'Time trial standards'!A$4:C$83,3,FALSE)))</f>
        <v/>
      </c>
      <c r="I47" s="11" t="str">
        <f t="shared" si="0"/>
        <v/>
      </c>
      <c r="J47" s="11" t="str">
        <f t="shared" si="1"/>
        <v/>
      </c>
      <c r="K47" s="15" t="str">
        <f t="shared" si="2"/>
        <v/>
      </c>
      <c r="L47" s="5" t="str">
        <f t="shared" si="3"/>
        <v/>
      </c>
    </row>
    <row r="48" spans="1:12" x14ac:dyDescent="0.15">
      <c r="A48" s="6" t="str">
        <f>IF(ISNUMBER('Race 4'!A48),'Race 4'!A48,"")</f>
        <v/>
      </c>
      <c r="B48" s="8" t="str">
        <f>IF(ISNUMBER('Race 4'!A48),'Race 4'!B48,"")</f>
        <v/>
      </c>
      <c r="C48" s="5" t="str">
        <f>IF(ISNUMBER('Race 4'!A48),'Race 4'!C48&amp;" "&amp;'Race 4'!D48,"")</f>
        <v/>
      </c>
      <c r="D48" s="5" t="str">
        <f>IF(ISNUMBER('Race 4'!A48),'Race 4'!G48,"")</f>
        <v/>
      </c>
      <c r="E48" s="5" t="str">
        <f>IF(ISNUMBER('Race 4'!A48),'Race 4'!I48,"")</f>
        <v/>
      </c>
      <c r="F48" s="5" t="str">
        <f>IF(ISNUMBER('Race 4'!A48),'Race 4'!H48,"")</f>
        <v/>
      </c>
      <c r="G48" s="9" t="str">
        <f>IF(ISNUMBER('Race 4'!A48),'Race 4'!O48/60,"")</f>
        <v/>
      </c>
      <c r="H48" s="14" t="str">
        <f>IF(A48="","",IF(E48="Men",VLOOKUP(F48,'Time trial standards'!A$4:B$83,2,FALSE),VLOOKUP(F48,'Time trial standards'!A$4:C$83,3,FALSE)))</f>
        <v/>
      </c>
      <c r="I48" s="11" t="str">
        <f t="shared" si="0"/>
        <v/>
      </c>
      <c r="J48" s="11" t="str">
        <f t="shared" si="1"/>
        <v/>
      </c>
      <c r="K48" s="15" t="str">
        <f t="shared" si="2"/>
        <v/>
      </c>
      <c r="L48" s="5" t="str">
        <f t="shared" si="3"/>
        <v/>
      </c>
    </row>
    <row r="49" spans="1:12" x14ac:dyDescent="0.15">
      <c r="A49" s="6" t="str">
        <f>IF(ISNUMBER('Race 4'!A49),'Race 4'!A49,"")</f>
        <v/>
      </c>
      <c r="B49" s="8" t="str">
        <f>IF(ISNUMBER('Race 4'!A49),'Race 4'!B49,"")</f>
        <v/>
      </c>
      <c r="C49" s="5" t="str">
        <f>IF(ISNUMBER('Race 4'!A49),'Race 4'!C49&amp;" "&amp;'Race 4'!D49,"")</f>
        <v/>
      </c>
      <c r="D49" s="5" t="str">
        <f>IF(ISNUMBER('Race 4'!A49),'Race 4'!G49,"")</f>
        <v/>
      </c>
      <c r="E49" s="5" t="str">
        <f>IF(ISNUMBER('Race 4'!A49),'Race 4'!I49,"")</f>
        <v/>
      </c>
      <c r="F49" s="5" t="str">
        <f>IF(ISNUMBER('Race 4'!A49),'Race 4'!H49,"")</f>
        <v/>
      </c>
      <c r="G49" s="9" t="str">
        <f>IF(ISNUMBER('Race 4'!A49),'Race 4'!O49/60,"")</f>
        <v/>
      </c>
      <c r="H49" s="14" t="str">
        <f>IF(A49="","",IF(E49="Men",VLOOKUP(F49,'Time trial standards'!A$4:B$83,2,FALSE),VLOOKUP(F49,'Time trial standards'!A$4:C$83,3,FALSE)))</f>
        <v/>
      </c>
      <c r="I49" s="11" t="str">
        <f t="shared" si="0"/>
        <v/>
      </c>
      <c r="J49" s="11" t="str">
        <f t="shared" si="1"/>
        <v/>
      </c>
      <c r="K49" s="15" t="str">
        <f t="shared" si="2"/>
        <v/>
      </c>
      <c r="L49" s="5" t="str">
        <f t="shared" si="3"/>
        <v/>
      </c>
    </row>
    <row r="50" spans="1:12" x14ac:dyDescent="0.15">
      <c r="A50" s="6" t="str">
        <f>IF(ISNUMBER('Race 4'!A50),'Race 4'!A50,"")</f>
        <v/>
      </c>
      <c r="B50" s="8" t="str">
        <f>IF(ISNUMBER('Race 4'!A50),'Race 4'!B50,"")</f>
        <v/>
      </c>
      <c r="C50" s="5" t="str">
        <f>IF(ISNUMBER('Race 4'!A50),'Race 4'!C50&amp;" "&amp;'Race 4'!D50,"")</f>
        <v/>
      </c>
      <c r="D50" s="5" t="str">
        <f>IF(ISNUMBER('Race 4'!A50),'Race 4'!G50,"")</f>
        <v/>
      </c>
      <c r="E50" s="5" t="str">
        <f>IF(ISNUMBER('Race 4'!A50),'Race 4'!I50,"")</f>
        <v/>
      </c>
      <c r="F50" s="5" t="str">
        <f>IF(ISNUMBER('Race 4'!A50),'Race 4'!H50,"")</f>
        <v/>
      </c>
      <c r="G50" s="9" t="str">
        <f>IF(ISNUMBER('Race 4'!A50),'Race 4'!O50/60,"")</f>
        <v/>
      </c>
      <c r="H50" s="14" t="str">
        <f>IF(A50="","",IF(E50="Men",VLOOKUP(F50,'Time trial standards'!A$4:B$83,2,FALSE),VLOOKUP(F50,'Time trial standards'!A$4:C$83,3,FALSE)))</f>
        <v/>
      </c>
      <c r="I50" s="11" t="str">
        <f t="shared" si="0"/>
        <v/>
      </c>
      <c r="J50" s="11" t="str">
        <f t="shared" si="1"/>
        <v/>
      </c>
      <c r="K50" s="15" t="str">
        <f t="shared" si="2"/>
        <v/>
      </c>
      <c r="L50" s="5" t="str">
        <f t="shared" si="3"/>
        <v/>
      </c>
    </row>
    <row r="51" spans="1:12" x14ac:dyDescent="0.15">
      <c r="A51" s="6" t="str">
        <f>IF(ISNUMBER('Race 4'!A51),'Race 4'!A51,"")</f>
        <v/>
      </c>
      <c r="B51" s="8" t="str">
        <f>IF(ISNUMBER('Race 4'!A51),'Race 4'!B51,"")</f>
        <v/>
      </c>
      <c r="C51" s="5" t="str">
        <f>IF(ISNUMBER('Race 4'!A51),'Race 4'!C51&amp;" "&amp;'Race 4'!D51,"")</f>
        <v/>
      </c>
      <c r="D51" s="5" t="str">
        <f>IF(ISNUMBER('Race 4'!A51),'Race 4'!G51,"")</f>
        <v/>
      </c>
      <c r="E51" s="5" t="str">
        <f>IF(ISNUMBER('Race 4'!A51),'Race 4'!I51,"")</f>
        <v/>
      </c>
      <c r="F51" s="5" t="str">
        <f>IF(ISNUMBER('Race 4'!A51),'Race 4'!H51,"")</f>
        <v/>
      </c>
      <c r="G51" s="9" t="str">
        <f>IF(ISNUMBER('Race 4'!A51),'Race 4'!O51/60,"")</f>
        <v/>
      </c>
      <c r="H51" s="14" t="str">
        <f>IF(A51="","",IF(E51="Men",VLOOKUP(F51,'Time trial standards'!A$4:B$83,2,FALSE),VLOOKUP(F51,'Time trial standards'!A$4:C$83,3,FALSE)))</f>
        <v/>
      </c>
      <c r="I51" s="11" t="str">
        <f t="shared" si="0"/>
        <v/>
      </c>
      <c r="J51" s="11" t="str">
        <f t="shared" si="1"/>
        <v/>
      </c>
      <c r="K51" s="15" t="str">
        <f t="shared" si="2"/>
        <v/>
      </c>
      <c r="L51" s="5" t="str">
        <f t="shared" si="3"/>
        <v/>
      </c>
    </row>
    <row r="52" spans="1:12" x14ac:dyDescent="0.15">
      <c r="A52" s="6" t="str">
        <f>IF(ISNUMBER('Race 4'!A52),'Race 4'!A52,"")</f>
        <v/>
      </c>
      <c r="B52" s="8" t="str">
        <f>IF(ISNUMBER('Race 4'!A52),'Race 4'!B52,"")</f>
        <v/>
      </c>
      <c r="C52" s="5" t="str">
        <f>IF(ISNUMBER('Race 4'!A52),'Race 4'!C52&amp;" "&amp;'Race 4'!D52,"")</f>
        <v/>
      </c>
      <c r="D52" s="5" t="str">
        <f>IF(ISNUMBER('Race 4'!A52),'Race 4'!G52,"")</f>
        <v/>
      </c>
      <c r="E52" s="5" t="str">
        <f>IF(ISNUMBER('Race 4'!A52),'Race 4'!I52,"")</f>
        <v/>
      </c>
      <c r="F52" s="5" t="str">
        <f>IF(ISNUMBER('Race 4'!A52),'Race 4'!H52,"")</f>
        <v/>
      </c>
      <c r="G52" s="9" t="str">
        <f>IF(ISNUMBER('Race 4'!A52),'Race 4'!O52/60,"")</f>
        <v/>
      </c>
      <c r="H52" s="14" t="str">
        <f>IF(A52="","",IF(E52="Men",VLOOKUP(F52,'Time trial standards'!A$4:B$83,2,FALSE),VLOOKUP(F52,'Time trial standards'!A$4:C$83,3,FALSE)))</f>
        <v/>
      </c>
      <c r="I52" s="11" t="str">
        <f t="shared" si="0"/>
        <v/>
      </c>
      <c r="J52" s="11" t="str">
        <f t="shared" si="1"/>
        <v/>
      </c>
      <c r="K52" s="15" t="str">
        <f t="shared" si="2"/>
        <v/>
      </c>
      <c r="L52" s="5" t="str">
        <f t="shared" si="3"/>
        <v/>
      </c>
    </row>
    <row r="53" spans="1:12" x14ac:dyDescent="0.15">
      <c r="A53" s="6" t="str">
        <f>IF(ISNUMBER('Race 4'!A53),'Race 4'!A53,"")</f>
        <v/>
      </c>
      <c r="B53" s="8" t="str">
        <f>IF(ISNUMBER('Race 4'!A53),'Race 4'!B53,"")</f>
        <v/>
      </c>
      <c r="C53" s="5" t="str">
        <f>IF(ISNUMBER('Race 4'!A53),'Race 4'!C53&amp;" "&amp;'Race 4'!D53,"")</f>
        <v/>
      </c>
      <c r="D53" s="5" t="str">
        <f>IF(ISNUMBER('Race 4'!A53),'Race 4'!G53,"")</f>
        <v/>
      </c>
      <c r="E53" s="5" t="str">
        <f>IF(ISNUMBER('Race 4'!A53),'Race 4'!I53,"")</f>
        <v/>
      </c>
      <c r="F53" s="5" t="str">
        <f>IF(ISNUMBER('Race 4'!A53),'Race 4'!H53,"")</f>
        <v/>
      </c>
      <c r="G53" s="9" t="str">
        <f>IF(ISNUMBER('Race 4'!A53),'Race 4'!O53/60,"")</f>
        <v/>
      </c>
      <c r="H53" s="14" t="str">
        <f>IF(A53="","",IF(E53="Men",VLOOKUP(F53,'Time trial standards'!A$4:B$83,2,FALSE),VLOOKUP(F53,'Time trial standards'!A$4:C$83,3,FALSE)))</f>
        <v/>
      </c>
      <c r="I53" s="11" t="str">
        <f t="shared" si="0"/>
        <v/>
      </c>
      <c r="J53" s="11" t="str">
        <f t="shared" si="1"/>
        <v/>
      </c>
      <c r="K53" s="15" t="str">
        <f t="shared" si="2"/>
        <v/>
      </c>
      <c r="L53" s="5" t="str">
        <f t="shared" si="3"/>
        <v/>
      </c>
    </row>
    <row r="54" spans="1:12" x14ac:dyDescent="0.15">
      <c r="A54" s="6" t="str">
        <f>IF(ISNUMBER('Race 4'!A54),'Race 4'!A54,"")</f>
        <v/>
      </c>
      <c r="B54" s="8" t="str">
        <f>IF(ISNUMBER('Race 4'!A54),'Race 4'!B54,"")</f>
        <v/>
      </c>
      <c r="C54" s="5" t="str">
        <f>IF(ISNUMBER('Race 4'!A54),'Race 4'!C54&amp;" "&amp;'Race 4'!D54,"")</f>
        <v/>
      </c>
      <c r="D54" s="5" t="str">
        <f>IF(ISNUMBER('Race 4'!A54),'Race 4'!G54,"")</f>
        <v/>
      </c>
      <c r="E54" s="5" t="str">
        <f>IF(ISNUMBER('Race 4'!A54),'Race 4'!I54,"")</f>
        <v/>
      </c>
      <c r="F54" s="5" t="str">
        <f>IF(ISNUMBER('Race 4'!A54),'Race 4'!H54,"")</f>
        <v/>
      </c>
      <c r="G54" s="9" t="str">
        <f>IF(ISNUMBER('Race 4'!A54),'Race 4'!O54/60,"")</f>
        <v/>
      </c>
      <c r="H54" s="14" t="str">
        <f>IF(A54="","",IF(E54="Men",VLOOKUP(F54,'Time trial standards'!A$4:B$83,2,FALSE),VLOOKUP(F54,'Time trial standards'!A$4:C$83,3,FALSE)))</f>
        <v/>
      </c>
      <c r="I54" s="11" t="str">
        <f t="shared" si="0"/>
        <v/>
      </c>
      <c r="J54" s="11" t="str">
        <f t="shared" si="1"/>
        <v/>
      </c>
      <c r="K54" s="15" t="str">
        <f t="shared" si="2"/>
        <v/>
      </c>
      <c r="L54" s="5" t="str">
        <f t="shared" si="3"/>
        <v/>
      </c>
    </row>
    <row r="55" spans="1:12" x14ac:dyDescent="0.15">
      <c r="A55" s="6" t="str">
        <f>IF(ISNUMBER('Race 4'!A55),'Race 4'!A55,"")</f>
        <v/>
      </c>
      <c r="B55" s="8" t="str">
        <f>IF(ISNUMBER('Race 4'!A55),'Race 4'!B55,"")</f>
        <v/>
      </c>
      <c r="C55" s="5" t="str">
        <f>IF(ISNUMBER('Race 4'!A55),'Race 4'!C55&amp;" "&amp;'Race 4'!D55,"")</f>
        <v/>
      </c>
      <c r="D55" s="5" t="str">
        <f>IF(ISNUMBER('Race 4'!A55),'Race 4'!G55,"")</f>
        <v/>
      </c>
      <c r="E55" s="5" t="str">
        <f>IF(ISNUMBER('Race 4'!A55),'Race 4'!I55,"")</f>
        <v/>
      </c>
      <c r="F55" s="5" t="str">
        <f>IF(ISNUMBER('Race 4'!A55),'Race 4'!H55,"")</f>
        <v/>
      </c>
      <c r="G55" s="9" t="str">
        <f>IF(ISNUMBER('Race 4'!A55),'Race 4'!O55/60,"")</f>
        <v/>
      </c>
      <c r="H55" s="14" t="str">
        <f>IF(A55="","",IF(E55="Men",VLOOKUP(F55,'Time trial standards'!A$4:B$83,2,FALSE),VLOOKUP(F55,'Time trial standards'!A$4:C$83,3,FALSE)))</f>
        <v/>
      </c>
      <c r="I55" s="11" t="str">
        <f t="shared" si="0"/>
        <v/>
      </c>
      <c r="J55" s="11" t="str">
        <f t="shared" si="1"/>
        <v/>
      </c>
      <c r="K55" s="15" t="str">
        <f t="shared" si="2"/>
        <v/>
      </c>
      <c r="L55" s="5" t="str">
        <f t="shared" si="3"/>
        <v/>
      </c>
    </row>
    <row r="56" spans="1:12" x14ac:dyDescent="0.15">
      <c r="A56" s="6" t="str">
        <f>IF(ISNUMBER('Race 4'!A56),'Race 4'!A56,"")</f>
        <v/>
      </c>
      <c r="B56" s="8" t="str">
        <f>IF(ISNUMBER('Race 4'!A56),'Race 4'!B56,"")</f>
        <v/>
      </c>
      <c r="C56" s="5" t="str">
        <f>IF(ISNUMBER('Race 4'!A56),'Race 4'!C56&amp;" "&amp;'Race 4'!D56,"")</f>
        <v/>
      </c>
      <c r="D56" s="5" t="str">
        <f>IF(ISNUMBER('Race 4'!A56),'Race 4'!G56,"")</f>
        <v/>
      </c>
      <c r="E56" s="5" t="str">
        <f>IF(ISNUMBER('Race 4'!A56),'Race 4'!I56,"")</f>
        <v/>
      </c>
      <c r="F56" s="5" t="str">
        <f>IF(ISNUMBER('Race 4'!A56),'Race 4'!H56,"")</f>
        <v/>
      </c>
      <c r="G56" s="9" t="str">
        <f>IF(ISNUMBER('Race 4'!A56),'Race 4'!O56/60,"")</f>
        <v/>
      </c>
      <c r="H56" s="14" t="str">
        <f>IF(A56="","",IF(E56="Men",VLOOKUP(F56,'Time trial standards'!A$4:B$83,2,FALSE),VLOOKUP(F56,'Time trial standards'!A$4:C$83,3,FALSE)))</f>
        <v/>
      </c>
      <c r="I56" s="11" t="str">
        <f t="shared" si="0"/>
        <v/>
      </c>
      <c r="J56" s="11" t="str">
        <f t="shared" si="1"/>
        <v/>
      </c>
      <c r="K56" s="15" t="str">
        <f t="shared" si="2"/>
        <v/>
      </c>
      <c r="L56" s="5" t="str">
        <f t="shared" si="3"/>
        <v/>
      </c>
    </row>
    <row r="57" spans="1:12" x14ac:dyDescent="0.15">
      <c r="A57" s="6" t="str">
        <f>IF(ISNUMBER('Race 4'!A57),'Race 4'!A57,"")</f>
        <v/>
      </c>
      <c r="B57" s="8" t="str">
        <f>IF(ISNUMBER('Race 4'!A57),'Race 4'!B57,"")</f>
        <v/>
      </c>
      <c r="C57" s="5" t="str">
        <f>IF(ISNUMBER('Race 4'!A57),'Race 4'!C57&amp;" "&amp;'Race 4'!D57,"")</f>
        <v/>
      </c>
      <c r="D57" s="5" t="str">
        <f>IF(ISNUMBER('Race 4'!A57),'Race 4'!G57,"")</f>
        <v/>
      </c>
      <c r="E57" s="5" t="str">
        <f>IF(ISNUMBER('Race 4'!A57),'Race 4'!I57,"")</f>
        <v/>
      </c>
      <c r="F57" s="5" t="str">
        <f>IF(ISNUMBER('Race 4'!A57),'Race 4'!H57,"")</f>
        <v/>
      </c>
      <c r="G57" s="9" t="str">
        <f>IF(ISNUMBER('Race 4'!A57),'Race 4'!O57/60,"")</f>
        <v/>
      </c>
      <c r="H57" s="14" t="str">
        <f>IF(A57="","",IF(E57="Men",VLOOKUP(F57,'Time trial standards'!A$4:B$83,2,FALSE),VLOOKUP(F57,'Time trial standards'!A$4:C$83,3,FALSE)))</f>
        <v/>
      </c>
      <c r="I57" s="11" t="str">
        <f t="shared" si="0"/>
        <v/>
      </c>
      <c r="J57" s="11" t="str">
        <f t="shared" si="1"/>
        <v/>
      </c>
      <c r="K57" s="15" t="str">
        <f t="shared" si="2"/>
        <v/>
      </c>
      <c r="L57" s="5" t="str">
        <f t="shared" si="3"/>
        <v/>
      </c>
    </row>
    <row r="58" spans="1:12" x14ac:dyDescent="0.15">
      <c r="A58" s="6" t="str">
        <f>IF(ISNUMBER('Race 4'!A58),'Race 4'!A58,"")</f>
        <v/>
      </c>
      <c r="B58" s="8" t="str">
        <f>IF(ISNUMBER('Race 4'!A58),'Race 4'!B58,"")</f>
        <v/>
      </c>
      <c r="C58" s="5" t="str">
        <f>IF(ISNUMBER('Race 4'!A58),'Race 4'!C58&amp;" "&amp;'Race 4'!D58,"")</f>
        <v/>
      </c>
      <c r="D58" s="5" t="str">
        <f>IF(ISNUMBER('Race 4'!A58),'Race 4'!G58,"")</f>
        <v/>
      </c>
      <c r="E58" s="5" t="str">
        <f>IF(ISNUMBER('Race 4'!A58),'Race 4'!I58,"")</f>
        <v/>
      </c>
      <c r="F58" s="5" t="str">
        <f>IF(ISNUMBER('Race 4'!A58),'Race 4'!H58,"")</f>
        <v/>
      </c>
      <c r="G58" s="9" t="str">
        <f>IF(ISNUMBER('Race 4'!A58),'Race 4'!O58/60,"")</f>
        <v/>
      </c>
      <c r="H58" s="14" t="str">
        <f>IF(A58="","",IF(E58="Men",VLOOKUP(F58,'Time trial standards'!A$4:B$83,2,FALSE),VLOOKUP(F58,'Time trial standards'!A$4:C$83,3,FALSE)))</f>
        <v/>
      </c>
      <c r="I58" s="11" t="str">
        <f t="shared" si="0"/>
        <v/>
      </c>
      <c r="J58" s="11" t="str">
        <f t="shared" si="1"/>
        <v/>
      </c>
      <c r="K58" s="15" t="str">
        <f t="shared" si="2"/>
        <v/>
      </c>
      <c r="L58" s="5" t="str">
        <f t="shared" si="3"/>
        <v/>
      </c>
    </row>
    <row r="59" spans="1:12" x14ac:dyDescent="0.15">
      <c r="A59" s="6" t="str">
        <f>IF(ISNUMBER('Race 4'!A59),'Race 4'!A59,"")</f>
        <v/>
      </c>
      <c r="B59" s="8" t="str">
        <f>IF(ISNUMBER('Race 4'!A59),'Race 4'!B59,"")</f>
        <v/>
      </c>
      <c r="C59" s="5" t="str">
        <f>IF(ISNUMBER('Race 4'!A59),'Race 4'!C59&amp;" "&amp;'Race 4'!D59,"")</f>
        <v/>
      </c>
      <c r="D59" s="5" t="str">
        <f>IF(ISNUMBER('Race 4'!A59),'Race 4'!G59,"")</f>
        <v/>
      </c>
      <c r="E59" s="5" t="str">
        <f>IF(ISNUMBER('Race 4'!A59),'Race 4'!I59,"")</f>
        <v/>
      </c>
      <c r="F59" s="5" t="str">
        <f>IF(ISNUMBER('Race 4'!A59),'Race 4'!H59,"")</f>
        <v/>
      </c>
      <c r="G59" s="9" t="str">
        <f>IF(ISNUMBER('Race 4'!A59),'Race 4'!O59/60,"")</f>
        <v/>
      </c>
      <c r="H59" s="14" t="str">
        <f>IF(A59="","",IF(E59="Men",VLOOKUP(F59,'Time trial standards'!A$4:B$83,2,FALSE),VLOOKUP(F59,'Time trial standards'!A$4:C$83,3,FALSE)))</f>
        <v/>
      </c>
      <c r="I59" s="11" t="str">
        <f t="shared" si="0"/>
        <v/>
      </c>
      <c r="J59" s="11" t="str">
        <f t="shared" si="1"/>
        <v/>
      </c>
      <c r="K59" s="15" t="str">
        <f t="shared" si="2"/>
        <v/>
      </c>
      <c r="L59" s="5" t="str">
        <f t="shared" si="3"/>
        <v/>
      </c>
    </row>
    <row r="60" spans="1:12" x14ac:dyDescent="0.15">
      <c r="A60" s="6" t="str">
        <f>IF(ISNUMBER('Race 4'!A60),'Race 4'!A60,"")</f>
        <v/>
      </c>
      <c r="B60" s="8" t="str">
        <f>IF(ISNUMBER('Race 4'!A60),'Race 4'!B60,"")</f>
        <v/>
      </c>
      <c r="C60" s="5" t="str">
        <f>IF(ISNUMBER('Race 4'!A60),'Race 4'!C60&amp;" "&amp;'Race 4'!D60,"")</f>
        <v/>
      </c>
      <c r="D60" s="5" t="str">
        <f>IF(ISNUMBER('Race 4'!A60),'Race 4'!G60,"")</f>
        <v/>
      </c>
      <c r="E60" s="5" t="str">
        <f>IF(ISNUMBER('Race 4'!A60),'Race 4'!I60,"")</f>
        <v/>
      </c>
      <c r="F60" s="5" t="str">
        <f>IF(ISNUMBER('Race 4'!A60),'Race 4'!H60,"")</f>
        <v/>
      </c>
      <c r="G60" s="9" t="str">
        <f>IF(ISNUMBER('Race 4'!A60),'Race 4'!O60/60,"")</f>
        <v/>
      </c>
      <c r="H60" s="14" t="str">
        <f>IF(A60="","",IF(E60="Men",VLOOKUP(F60,'Time trial standards'!A$4:B$83,2,FALSE),VLOOKUP(F60,'Time trial standards'!A$4:C$83,3,FALSE)))</f>
        <v/>
      </c>
      <c r="I60" s="11" t="str">
        <f t="shared" si="0"/>
        <v/>
      </c>
      <c r="J60" s="11" t="str">
        <f t="shared" si="1"/>
        <v/>
      </c>
      <c r="K60" s="15" t="str">
        <f t="shared" si="2"/>
        <v/>
      </c>
      <c r="L60" s="5" t="str">
        <f t="shared" si="3"/>
        <v/>
      </c>
    </row>
    <row r="61" spans="1:12" x14ac:dyDescent="0.15">
      <c r="A61" s="6" t="str">
        <f>IF(ISNUMBER('Race 4'!A61),'Race 4'!A61,"")</f>
        <v/>
      </c>
      <c r="B61" s="8" t="str">
        <f>IF(ISNUMBER('Race 4'!A61),'Race 4'!B61,"")</f>
        <v/>
      </c>
      <c r="C61" s="5" t="str">
        <f>IF(ISNUMBER('Race 4'!A61),'Race 4'!C61&amp;" "&amp;'Race 4'!D61,"")</f>
        <v/>
      </c>
      <c r="D61" s="5" t="str">
        <f>IF(ISNUMBER('Race 4'!A61),'Race 4'!G61,"")</f>
        <v/>
      </c>
      <c r="E61" s="5" t="str">
        <f>IF(ISNUMBER('Race 4'!A61),'Race 4'!I61,"")</f>
        <v/>
      </c>
      <c r="F61" s="5" t="str">
        <f>IF(ISNUMBER('Race 4'!A61),'Race 4'!H61,"")</f>
        <v/>
      </c>
      <c r="G61" s="9" t="str">
        <f>IF(ISNUMBER('Race 4'!A61),'Race 4'!O61/60,"")</f>
        <v/>
      </c>
      <c r="H61" s="14" t="str">
        <f>IF(A61="","",IF(E61="Men",VLOOKUP(F61,'Time trial standards'!A$4:B$83,2,FALSE),VLOOKUP(F61,'Time trial standards'!A$4:C$83,3,FALSE)))</f>
        <v/>
      </c>
      <c r="I61" s="11" t="str">
        <f t="shared" si="0"/>
        <v/>
      </c>
      <c r="J61" s="11" t="str">
        <f t="shared" si="1"/>
        <v/>
      </c>
      <c r="K61" s="15" t="str">
        <f t="shared" si="2"/>
        <v/>
      </c>
      <c r="L61" s="5" t="str">
        <f t="shared" si="3"/>
        <v/>
      </c>
    </row>
    <row r="62" spans="1:12" x14ac:dyDescent="0.15">
      <c r="A62" s="6" t="str">
        <f>IF(ISNUMBER('Race 4'!A62),'Race 4'!A62,"")</f>
        <v/>
      </c>
      <c r="B62" s="8" t="str">
        <f>IF(ISNUMBER('Race 4'!A62),'Race 4'!B62,"")</f>
        <v/>
      </c>
      <c r="C62" s="5" t="str">
        <f>IF(ISNUMBER('Race 4'!A62),'Race 4'!C62&amp;" "&amp;'Race 4'!D62,"")</f>
        <v/>
      </c>
      <c r="D62" s="5" t="str">
        <f>IF(ISNUMBER('Race 4'!A62),'Race 4'!G62,"")</f>
        <v/>
      </c>
      <c r="E62" s="5" t="str">
        <f>IF(ISNUMBER('Race 4'!A62),'Race 4'!I62,"")</f>
        <v/>
      </c>
      <c r="F62" s="5" t="str">
        <f>IF(ISNUMBER('Race 4'!A62),'Race 4'!H62,"")</f>
        <v/>
      </c>
      <c r="G62" s="9" t="str">
        <f>IF(ISNUMBER('Race 4'!A62),'Race 4'!O62/60,"")</f>
        <v/>
      </c>
      <c r="H62" s="14" t="str">
        <f>IF(A62="","",IF(E62="Men",VLOOKUP(F62,'Time trial standards'!A$4:B$83,2,FALSE),VLOOKUP(F62,'Time trial standards'!A$4:C$83,3,FALSE)))</f>
        <v/>
      </c>
      <c r="I62" s="11" t="str">
        <f t="shared" si="0"/>
        <v/>
      </c>
      <c r="J62" s="11" t="str">
        <f t="shared" si="1"/>
        <v/>
      </c>
      <c r="K62" s="15" t="str">
        <f t="shared" si="2"/>
        <v/>
      </c>
      <c r="L62" s="5" t="str">
        <f t="shared" si="3"/>
        <v/>
      </c>
    </row>
    <row r="63" spans="1:12" x14ac:dyDescent="0.15">
      <c r="A63" s="6" t="str">
        <f>IF(ISNUMBER('Race 4'!A63),'Race 4'!A63,"")</f>
        <v/>
      </c>
      <c r="B63" s="8" t="str">
        <f>IF(ISNUMBER('Race 4'!A63),'Race 4'!B63,"")</f>
        <v/>
      </c>
      <c r="C63" s="5" t="str">
        <f>IF(ISNUMBER('Race 4'!A63),'Race 4'!C63&amp;" "&amp;'Race 4'!D63,"")</f>
        <v/>
      </c>
      <c r="D63" s="5" t="str">
        <f>IF(ISNUMBER('Race 4'!A63),'Race 4'!G63,"")</f>
        <v/>
      </c>
      <c r="E63" s="5" t="str">
        <f>IF(ISNUMBER('Race 4'!A63),'Race 4'!I63,"")</f>
        <v/>
      </c>
      <c r="F63" s="5" t="str">
        <f>IF(ISNUMBER('Race 4'!A63),'Race 4'!H63,"")</f>
        <v/>
      </c>
      <c r="G63" s="9" t="str">
        <f>IF(ISNUMBER('Race 4'!A63),'Race 4'!O63/60,"")</f>
        <v/>
      </c>
      <c r="H63" s="14" t="str">
        <f>IF(A63="","",IF(E63="Men",VLOOKUP(F63,'Time trial standards'!A$4:B$83,2,FALSE),VLOOKUP(F63,'Time trial standards'!A$4:C$83,3,FALSE)))</f>
        <v/>
      </c>
      <c r="I63" s="11" t="str">
        <f t="shared" si="0"/>
        <v/>
      </c>
      <c r="J63" s="11" t="str">
        <f t="shared" si="1"/>
        <v/>
      </c>
      <c r="K63" s="15" t="str">
        <f t="shared" si="2"/>
        <v/>
      </c>
      <c r="L63" s="5" t="str">
        <f t="shared" si="3"/>
        <v/>
      </c>
    </row>
    <row r="64" spans="1:12" x14ac:dyDescent="0.15">
      <c r="A64" s="6" t="str">
        <f>IF(ISNUMBER('Race 4'!A64),'Race 4'!A64,"")</f>
        <v/>
      </c>
      <c r="B64" s="8" t="str">
        <f>IF(ISNUMBER('Race 4'!A64),'Race 4'!B64,"")</f>
        <v/>
      </c>
      <c r="C64" s="5" t="str">
        <f>IF(ISNUMBER('Race 4'!A64),'Race 4'!C64&amp;" "&amp;'Race 4'!D64,"")</f>
        <v/>
      </c>
      <c r="D64" s="5" t="str">
        <f>IF(ISNUMBER('Race 4'!A64),'Race 4'!G64,"")</f>
        <v/>
      </c>
      <c r="E64" s="5" t="str">
        <f>IF(ISNUMBER('Race 4'!A64),'Race 4'!I64,"")</f>
        <v/>
      </c>
      <c r="F64" s="5" t="str">
        <f>IF(ISNUMBER('Race 4'!A64),'Race 4'!H64,"")</f>
        <v/>
      </c>
      <c r="G64" s="9" t="str">
        <f>IF(ISNUMBER('Race 4'!A64),'Race 4'!O64/60,"")</f>
        <v/>
      </c>
      <c r="H64" s="14" t="str">
        <f>IF(A64="","",IF(E64="Men",VLOOKUP(F64,'Time trial standards'!A$4:B$83,2,FALSE),VLOOKUP(F64,'Time trial standards'!A$4:C$83,3,FALSE)))</f>
        <v/>
      </c>
      <c r="I64" s="11" t="str">
        <f t="shared" si="0"/>
        <v/>
      </c>
      <c r="J64" s="11" t="str">
        <f t="shared" si="1"/>
        <v/>
      </c>
      <c r="K64" s="15" t="str">
        <f t="shared" si="2"/>
        <v/>
      </c>
      <c r="L64" s="5" t="str">
        <f t="shared" si="3"/>
        <v/>
      </c>
    </row>
    <row r="65" spans="1:12" x14ac:dyDescent="0.15">
      <c r="A65" s="6" t="str">
        <f>IF(ISNUMBER('Race 4'!A65),'Race 4'!A65,"")</f>
        <v/>
      </c>
      <c r="B65" s="8" t="str">
        <f>IF(ISNUMBER('Race 4'!A65),'Race 4'!B65,"")</f>
        <v/>
      </c>
      <c r="C65" s="5" t="str">
        <f>IF(ISNUMBER('Race 4'!A65),'Race 4'!C65&amp;" "&amp;'Race 4'!D65,"")</f>
        <v/>
      </c>
      <c r="D65" s="5" t="str">
        <f>IF(ISNUMBER('Race 4'!A65),'Race 4'!G65,"")</f>
        <v/>
      </c>
      <c r="E65" s="5" t="str">
        <f>IF(ISNUMBER('Race 4'!A65),'Race 4'!I65,"")</f>
        <v/>
      </c>
      <c r="F65" s="5" t="str">
        <f>IF(ISNUMBER('Race 4'!A65),'Race 4'!H65,"")</f>
        <v/>
      </c>
      <c r="G65" s="9" t="str">
        <f>IF(ISNUMBER('Race 4'!A65),'Race 4'!O65/60,"")</f>
        <v/>
      </c>
      <c r="H65" s="14" t="str">
        <f>IF(A65="","",IF(E65="Men",VLOOKUP(F65,'Time trial standards'!A$4:B$83,2,FALSE),VLOOKUP(F65,'Time trial standards'!A$4:C$83,3,FALSE)))</f>
        <v/>
      </c>
      <c r="I65" s="11" t="str">
        <f t="shared" si="0"/>
        <v/>
      </c>
      <c r="J65" s="11" t="str">
        <f t="shared" si="1"/>
        <v/>
      </c>
      <c r="K65" s="15" t="str">
        <f t="shared" si="2"/>
        <v/>
      </c>
      <c r="L65" s="5" t="str">
        <f t="shared" si="3"/>
        <v/>
      </c>
    </row>
    <row r="66" spans="1:12" x14ac:dyDescent="0.15">
      <c r="A66" s="6" t="str">
        <f>IF(ISNUMBER('Race 4'!A66),'Race 4'!A66,"")</f>
        <v/>
      </c>
      <c r="B66" s="8" t="str">
        <f>IF(ISNUMBER('Race 4'!A66),'Race 4'!B66,"")</f>
        <v/>
      </c>
      <c r="C66" s="5" t="str">
        <f>IF(ISNUMBER('Race 4'!A66),'Race 4'!C66&amp;" "&amp;'Race 4'!D66,"")</f>
        <v/>
      </c>
      <c r="D66" s="5" t="str">
        <f>IF(ISNUMBER('Race 4'!A66),'Race 4'!G66,"")</f>
        <v/>
      </c>
      <c r="E66" s="5" t="str">
        <f>IF(ISNUMBER('Race 4'!A66),'Race 4'!I66,"")</f>
        <v/>
      </c>
      <c r="F66" s="5" t="str">
        <f>IF(ISNUMBER('Race 4'!A66),'Race 4'!H66,"")</f>
        <v/>
      </c>
      <c r="G66" s="9" t="str">
        <f>IF(ISNUMBER('Race 4'!A66),'Race 4'!O66/60,"")</f>
        <v/>
      </c>
      <c r="H66" s="14" t="str">
        <f>IF(A66="","",IF(E66="Men",VLOOKUP(F66,'Time trial standards'!A$4:B$83,2,FALSE),VLOOKUP(F66,'Time trial standards'!A$4:C$83,3,FALSE)))</f>
        <v/>
      </c>
      <c r="I66" s="11" t="str">
        <f t="shared" si="0"/>
        <v/>
      </c>
      <c r="J66" s="11" t="str">
        <f t="shared" si="1"/>
        <v/>
      </c>
      <c r="K66" s="15" t="str">
        <f t="shared" si="2"/>
        <v/>
      </c>
      <c r="L66" s="5" t="str">
        <f t="shared" si="3"/>
        <v/>
      </c>
    </row>
    <row r="67" spans="1:12" x14ac:dyDescent="0.15">
      <c r="A67" s="6" t="str">
        <f>IF(ISNUMBER('Race 4'!A67),'Race 4'!A67,"")</f>
        <v/>
      </c>
      <c r="B67" s="8" t="str">
        <f>IF(ISNUMBER('Race 4'!A67),'Race 4'!B67,"")</f>
        <v/>
      </c>
      <c r="C67" s="5" t="str">
        <f>IF(ISNUMBER('Race 4'!A67),'Race 4'!C67&amp;" "&amp;'Race 4'!D67,"")</f>
        <v/>
      </c>
      <c r="D67" s="5" t="str">
        <f>IF(ISNUMBER('Race 4'!A67),'Race 4'!G67,"")</f>
        <v/>
      </c>
      <c r="E67" s="5" t="str">
        <f>IF(ISNUMBER('Race 4'!A67),'Race 4'!I67,"")</f>
        <v/>
      </c>
      <c r="F67" s="5" t="str">
        <f>IF(ISNUMBER('Race 4'!A67),'Race 4'!H67,"")</f>
        <v/>
      </c>
      <c r="G67" s="9" t="str">
        <f>IF(ISNUMBER('Race 4'!A67),'Race 4'!O67/60,"")</f>
        <v/>
      </c>
      <c r="H67" s="14" t="str">
        <f>IF(A67="","",IF(E67="Men",VLOOKUP(F67,'Time trial standards'!A$4:B$83,2,FALSE),VLOOKUP(F67,'Time trial standards'!A$4:C$83,3,FALSE)))</f>
        <v/>
      </c>
      <c r="I67" s="11" t="str">
        <f t="shared" ref="I67:I100" si="4">IF(G67="","",IF(G67-H67&gt;0,G67-H67,""))</f>
        <v/>
      </c>
      <c r="J67" s="11" t="str">
        <f t="shared" ref="J67:J100" si="5">IF(G67="","",IF(G67-H67&gt;0,"",H67-G67))</f>
        <v/>
      </c>
      <c r="K67" s="15" t="str">
        <f t="shared" ref="K67:K100" si="6">IF(OR(G67="",G67=Y$1),"",IF(I67="",-J67/G67*100,I67/G67*100))</f>
        <v/>
      </c>
      <c r="L67" s="5" t="str">
        <f t="shared" ref="L67:L100" si="7">IF(K67="","",RANK(K67,K$2:K$100,1))</f>
        <v/>
      </c>
    </row>
    <row r="68" spans="1:12" x14ac:dyDescent="0.15">
      <c r="A68" s="6" t="str">
        <f>IF(ISNUMBER('Race 4'!A68),'Race 4'!A68,"")</f>
        <v/>
      </c>
      <c r="B68" s="8" t="str">
        <f>IF(ISNUMBER('Race 4'!A68),'Race 4'!B68,"")</f>
        <v/>
      </c>
      <c r="C68" s="5" t="str">
        <f>IF(ISNUMBER('Race 4'!A68),'Race 4'!C68&amp;" "&amp;'Race 4'!D68,"")</f>
        <v/>
      </c>
      <c r="D68" s="5" t="str">
        <f>IF(ISNUMBER('Race 4'!A68),'Race 4'!G68,"")</f>
        <v/>
      </c>
      <c r="E68" s="5" t="str">
        <f>IF(ISNUMBER('Race 4'!A68),'Race 4'!I68,"")</f>
        <v/>
      </c>
      <c r="F68" s="5" t="str">
        <f>IF(ISNUMBER('Race 4'!A68),'Race 4'!H68,"")</f>
        <v/>
      </c>
      <c r="G68" s="9" t="str">
        <f>IF(ISNUMBER('Race 4'!A68),'Race 4'!O68/60,"")</f>
        <v/>
      </c>
      <c r="H68" s="14" t="str">
        <f>IF(A68="","",IF(E68="Men",VLOOKUP(F68,'Time trial standards'!A$4:B$83,2,FALSE),VLOOKUP(F68,'Time trial standards'!A$4:C$83,3,FALSE)))</f>
        <v/>
      </c>
      <c r="I68" s="11" t="str">
        <f t="shared" si="4"/>
        <v/>
      </c>
      <c r="J68" s="11" t="str">
        <f t="shared" si="5"/>
        <v/>
      </c>
      <c r="K68" s="15" t="str">
        <f t="shared" si="6"/>
        <v/>
      </c>
      <c r="L68" s="5" t="str">
        <f t="shared" si="7"/>
        <v/>
      </c>
    </row>
    <row r="69" spans="1:12" x14ac:dyDescent="0.15">
      <c r="A69" s="6" t="str">
        <f>IF(ISNUMBER('Race 4'!A69),'Race 4'!A69,"")</f>
        <v/>
      </c>
      <c r="B69" s="8" t="str">
        <f>IF(ISNUMBER('Race 4'!A69),'Race 4'!B69,"")</f>
        <v/>
      </c>
      <c r="C69" s="5" t="str">
        <f>IF(ISNUMBER('Race 4'!A69),'Race 4'!C69&amp;" "&amp;'Race 4'!D69,"")</f>
        <v/>
      </c>
      <c r="D69" s="5" t="str">
        <f>IF(ISNUMBER('Race 4'!A69),'Race 4'!G69,"")</f>
        <v/>
      </c>
      <c r="E69" s="5" t="str">
        <f>IF(ISNUMBER('Race 4'!A69),'Race 4'!I69,"")</f>
        <v/>
      </c>
      <c r="F69" s="5" t="str">
        <f>IF(ISNUMBER('Race 4'!A69),'Race 4'!H69,"")</f>
        <v/>
      </c>
      <c r="G69" s="9" t="str">
        <f>IF(ISNUMBER('Race 4'!A69),'Race 4'!O69/60,"")</f>
        <v/>
      </c>
      <c r="H69" s="14" t="str">
        <f>IF(A69="","",IF(E69="Men",VLOOKUP(F69,'Time trial standards'!A$4:B$83,2,FALSE),VLOOKUP(F69,'Time trial standards'!A$4:C$83,3,FALSE)))</f>
        <v/>
      </c>
      <c r="I69" s="11" t="str">
        <f t="shared" si="4"/>
        <v/>
      </c>
      <c r="J69" s="11" t="str">
        <f t="shared" si="5"/>
        <v/>
      </c>
      <c r="K69" s="15" t="str">
        <f t="shared" si="6"/>
        <v/>
      </c>
      <c r="L69" s="5" t="str">
        <f t="shared" si="7"/>
        <v/>
      </c>
    </row>
    <row r="70" spans="1:12" x14ac:dyDescent="0.15">
      <c r="A70" s="6" t="str">
        <f>IF(ISNUMBER('Race 4'!A70),'Race 4'!A70,"")</f>
        <v/>
      </c>
      <c r="B70" s="8" t="str">
        <f>IF(ISNUMBER('Race 4'!A70),'Race 4'!B70,"")</f>
        <v/>
      </c>
      <c r="C70" s="5" t="str">
        <f>IF(ISNUMBER('Race 4'!A70),'Race 4'!C70&amp;" "&amp;'Race 4'!D70,"")</f>
        <v/>
      </c>
      <c r="D70" s="5" t="str">
        <f>IF(ISNUMBER('Race 4'!A70),'Race 4'!G70,"")</f>
        <v/>
      </c>
      <c r="E70" s="5" t="str">
        <f>IF(ISNUMBER('Race 4'!A70),'Race 4'!I70,"")</f>
        <v/>
      </c>
      <c r="F70" s="5" t="str">
        <f>IF(ISNUMBER('Race 4'!A70),'Race 4'!H70,"")</f>
        <v/>
      </c>
      <c r="G70" s="9" t="str">
        <f>IF(ISNUMBER('Race 4'!A70),'Race 4'!O70/60,"")</f>
        <v/>
      </c>
      <c r="H70" s="14" t="str">
        <f>IF(A70="","",IF(E70="Men",VLOOKUP(F70,'Time trial standards'!A$4:B$83,2,FALSE),VLOOKUP(F70,'Time trial standards'!A$4:C$83,3,FALSE)))</f>
        <v/>
      </c>
      <c r="I70" s="11" t="str">
        <f t="shared" si="4"/>
        <v/>
      </c>
      <c r="J70" s="11" t="str">
        <f t="shared" si="5"/>
        <v/>
      </c>
      <c r="K70" s="15" t="str">
        <f t="shared" si="6"/>
        <v/>
      </c>
      <c r="L70" s="5" t="str">
        <f t="shared" si="7"/>
        <v/>
      </c>
    </row>
    <row r="71" spans="1:12" x14ac:dyDescent="0.15">
      <c r="A71" s="6" t="str">
        <f>IF(ISNUMBER('Race 4'!A71),'Race 4'!A71,"")</f>
        <v/>
      </c>
      <c r="B71" s="8" t="str">
        <f>IF(ISNUMBER('Race 4'!A71),'Race 4'!B71,"")</f>
        <v/>
      </c>
      <c r="C71" s="5" t="str">
        <f>IF(ISNUMBER('Race 4'!A71),'Race 4'!C71&amp;" "&amp;'Race 4'!D71,"")</f>
        <v/>
      </c>
      <c r="D71" s="5" t="str">
        <f>IF(ISNUMBER('Race 4'!A71),'Race 4'!G71,"")</f>
        <v/>
      </c>
      <c r="E71" s="5" t="str">
        <f>IF(ISNUMBER('Race 4'!A71),'Race 4'!I71,"")</f>
        <v/>
      </c>
      <c r="F71" s="5" t="str">
        <f>IF(ISNUMBER('Race 4'!A71),'Race 4'!H71,"")</f>
        <v/>
      </c>
      <c r="G71" s="9" t="str">
        <f>IF(ISNUMBER('Race 4'!A71),'Race 4'!O71/60,"")</f>
        <v/>
      </c>
      <c r="H71" s="14" t="str">
        <f>IF(A71="","",IF(E71="Men",VLOOKUP(F71,'Time trial standards'!A$4:B$83,2,FALSE),VLOOKUP(F71,'Time trial standards'!A$4:C$83,3,FALSE)))</f>
        <v/>
      </c>
      <c r="I71" s="11" t="str">
        <f t="shared" si="4"/>
        <v/>
      </c>
      <c r="J71" s="11" t="str">
        <f t="shared" si="5"/>
        <v/>
      </c>
      <c r="K71" s="15" t="str">
        <f t="shared" si="6"/>
        <v/>
      </c>
      <c r="L71" s="5" t="str">
        <f t="shared" si="7"/>
        <v/>
      </c>
    </row>
    <row r="72" spans="1:12" x14ac:dyDescent="0.15">
      <c r="A72" s="6" t="str">
        <f>IF(ISNUMBER('Race 4'!A72),'Race 4'!A72,"")</f>
        <v/>
      </c>
      <c r="B72" s="8" t="str">
        <f>IF(ISNUMBER('Race 4'!A72),'Race 4'!B72,"")</f>
        <v/>
      </c>
      <c r="C72" s="5" t="str">
        <f>IF(ISNUMBER('Race 4'!A72),'Race 4'!C72&amp;" "&amp;'Race 4'!D72,"")</f>
        <v/>
      </c>
      <c r="D72" s="5" t="str">
        <f>IF(ISNUMBER('Race 4'!A72),'Race 4'!G72,"")</f>
        <v/>
      </c>
      <c r="E72" s="5" t="str">
        <f>IF(ISNUMBER('Race 4'!A72),'Race 4'!I72,"")</f>
        <v/>
      </c>
      <c r="F72" s="5" t="str">
        <f>IF(ISNUMBER('Race 4'!A72),'Race 4'!H72,"")</f>
        <v/>
      </c>
      <c r="G72" s="9" t="str">
        <f>IF(ISNUMBER('Race 4'!A72),'Race 4'!O72/60,"")</f>
        <v/>
      </c>
      <c r="H72" s="14" t="str">
        <f>IF(A72="","",IF(E72="Men",VLOOKUP(F72,'Time trial standards'!A$4:B$83,2,FALSE),VLOOKUP(F72,'Time trial standards'!A$4:C$83,3,FALSE)))</f>
        <v/>
      </c>
      <c r="I72" s="11" t="str">
        <f t="shared" si="4"/>
        <v/>
      </c>
      <c r="J72" s="11" t="str">
        <f t="shared" si="5"/>
        <v/>
      </c>
      <c r="K72" s="15" t="str">
        <f t="shared" si="6"/>
        <v/>
      </c>
      <c r="L72" s="5" t="str">
        <f t="shared" si="7"/>
        <v/>
      </c>
    </row>
    <row r="73" spans="1:12" x14ac:dyDescent="0.15">
      <c r="A73" s="6" t="str">
        <f>IF(ISNUMBER('Race 4'!A73),'Race 4'!A73,"")</f>
        <v/>
      </c>
      <c r="B73" s="8" t="str">
        <f>IF(ISNUMBER('Race 4'!A73),'Race 4'!B73,"")</f>
        <v/>
      </c>
      <c r="C73" s="5" t="str">
        <f>IF(ISNUMBER('Race 4'!A73),'Race 4'!C73&amp;" "&amp;'Race 4'!D73,"")</f>
        <v/>
      </c>
      <c r="D73" s="5" t="str">
        <f>IF(ISNUMBER('Race 4'!A73),'Race 4'!G73,"")</f>
        <v/>
      </c>
      <c r="E73" s="5" t="str">
        <f>IF(ISNUMBER('Race 4'!A73),'Race 4'!I73,"")</f>
        <v/>
      </c>
      <c r="F73" s="5" t="str">
        <f>IF(ISNUMBER('Race 4'!A73),'Race 4'!H73,"")</f>
        <v/>
      </c>
      <c r="G73" s="9" t="str">
        <f>IF(ISNUMBER('Race 4'!A73),'Race 4'!O73/60,"")</f>
        <v/>
      </c>
      <c r="H73" s="14" t="str">
        <f>IF(A73="","",IF(E73="Men",VLOOKUP(F73,'Time trial standards'!A$4:B$83,2,FALSE),VLOOKUP(F73,'Time trial standards'!A$4:C$83,3,FALSE)))</f>
        <v/>
      </c>
      <c r="I73" s="11" t="str">
        <f t="shared" si="4"/>
        <v/>
      </c>
      <c r="J73" s="11" t="str">
        <f t="shared" si="5"/>
        <v/>
      </c>
      <c r="K73" s="15" t="str">
        <f t="shared" si="6"/>
        <v/>
      </c>
      <c r="L73" s="5" t="str">
        <f t="shared" si="7"/>
        <v/>
      </c>
    </row>
    <row r="74" spans="1:12" x14ac:dyDescent="0.15">
      <c r="A74" s="6" t="str">
        <f>IF(ISNUMBER('Race 4'!A74),'Race 4'!A74,"")</f>
        <v/>
      </c>
      <c r="B74" s="8" t="str">
        <f>IF(ISNUMBER('Race 4'!A74),'Race 4'!B74,"")</f>
        <v/>
      </c>
      <c r="C74" s="5" t="str">
        <f>IF(ISNUMBER('Race 4'!A74),'Race 4'!C74&amp;" "&amp;'Race 4'!D74,"")</f>
        <v/>
      </c>
      <c r="D74" s="5" t="str">
        <f>IF(ISNUMBER('Race 4'!A74),'Race 4'!G74,"")</f>
        <v/>
      </c>
      <c r="E74" s="5" t="str">
        <f>IF(ISNUMBER('Race 4'!A74),'Race 4'!I74,"")</f>
        <v/>
      </c>
      <c r="F74" s="5" t="str">
        <f>IF(ISNUMBER('Race 4'!A74),'Race 4'!H74,"")</f>
        <v/>
      </c>
      <c r="G74" s="9" t="str">
        <f>IF(ISNUMBER('Race 4'!A74),'Race 4'!O74/60,"")</f>
        <v/>
      </c>
      <c r="H74" s="14" t="str">
        <f>IF(A74="","",IF(E74="Men",VLOOKUP(F74,'Time trial standards'!A$4:B$83,2,FALSE),VLOOKUP(F74,'Time trial standards'!A$4:C$83,3,FALSE)))</f>
        <v/>
      </c>
      <c r="I74" s="11" t="str">
        <f t="shared" si="4"/>
        <v/>
      </c>
      <c r="J74" s="11" t="str">
        <f t="shared" si="5"/>
        <v/>
      </c>
      <c r="K74" s="15" t="str">
        <f t="shared" si="6"/>
        <v/>
      </c>
      <c r="L74" s="5" t="str">
        <f t="shared" si="7"/>
        <v/>
      </c>
    </row>
    <row r="75" spans="1:12" x14ac:dyDescent="0.15">
      <c r="A75" s="6" t="str">
        <f>IF(ISNUMBER('Race 4'!A75),'Race 4'!A75,"")</f>
        <v/>
      </c>
      <c r="B75" s="8" t="str">
        <f>IF(ISNUMBER('Race 4'!A75),'Race 4'!B75,"")</f>
        <v/>
      </c>
      <c r="C75" s="5" t="str">
        <f>IF(ISNUMBER('Race 4'!A75),'Race 4'!C75&amp;" "&amp;'Race 4'!D75,"")</f>
        <v/>
      </c>
      <c r="D75" s="5" t="str">
        <f>IF(ISNUMBER('Race 4'!A75),'Race 4'!G75,"")</f>
        <v/>
      </c>
      <c r="E75" s="5" t="str">
        <f>IF(ISNUMBER('Race 4'!A75),'Race 4'!I75,"")</f>
        <v/>
      </c>
      <c r="F75" s="5" t="str">
        <f>IF(ISNUMBER('Race 4'!A75),'Race 4'!H75,"")</f>
        <v/>
      </c>
      <c r="G75" s="9" t="str">
        <f>IF(ISNUMBER('Race 4'!A75),'Race 4'!O75/60,"")</f>
        <v/>
      </c>
      <c r="H75" s="14" t="str">
        <f>IF(A75="","",IF(E75="Men",VLOOKUP(F75,'Time trial standards'!A$4:B$83,2,FALSE),VLOOKUP(F75,'Time trial standards'!A$4:C$83,3,FALSE)))</f>
        <v/>
      </c>
      <c r="I75" s="11" t="str">
        <f t="shared" si="4"/>
        <v/>
      </c>
      <c r="J75" s="11" t="str">
        <f t="shared" si="5"/>
        <v/>
      </c>
      <c r="K75" s="15" t="str">
        <f t="shared" si="6"/>
        <v/>
      </c>
      <c r="L75" s="5" t="str">
        <f t="shared" si="7"/>
        <v/>
      </c>
    </row>
    <row r="76" spans="1:12" x14ac:dyDescent="0.15">
      <c r="A76" s="6" t="str">
        <f>IF(ISNUMBER('Race 4'!A76),'Race 4'!A76,"")</f>
        <v/>
      </c>
      <c r="B76" s="8" t="str">
        <f>IF(ISNUMBER('Race 4'!A76),'Race 4'!B76,"")</f>
        <v/>
      </c>
      <c r="C76" s="5" t="str">
        <f>IF(ISNUMBER('Race 4'!A76),'Race 4'!C76&amp;" "&amp;'Race 4'!D76,"")</f>
        <v/>
      </c>
      <c r="D76" s="5" t="str">
        <f>IF(ISNUMBER('Race 4'!A76),'Race 4'!G76,"")</f>
        <v/>
      </c>
      <c r="E76" s="5" t="str">
        <f>IF(ISNUMBER('Race 4'!A76),'Race 4'!I76,"")</f>
        <v/>
      </c>
      <c r="F76" s="5" t="str">
        <f>IF(ISNUMBER('Race 4'!A76),'Race 4'!H76,"")</f>
        <v/>
      </c>
      <c r="G76" s="9" t="str">
        <f>IF(ISNUMBER('Race 4'!A76),'Race 4'!O76/60,"")</f>
        <v/>
      </c>
      <c r="H76" s="14" t="str">
        <f>IF(A76="","",IF(E76="Men",VLOOKUP(F76,'Time trial standards'!A$4:B$83,2,FALSE),VLOOKUP(F76,'Time trial standards'!A$4:C$83,3,FALSE)))</f>
        <v/>
      </c>
      <c r="I76" s="11" t="str">
        <f t="shared" si="4"/>
        <v/>
      </c>
      <c r="J76" s="11" t="str">
        <f t="shared" si="5"/>
        <v/>
      </c>
      <c r="K76" s="15" t="str">
        <f t="shared" si="6"/>
        <v/>
      </c>
      <c r="L76" s="5" t="str">
        <f t="shared" si="7"/>
        <v/>
      </c>
    </row>
    <row r="77" spans="1:12" x14ac:dyDescent="0.15">
      <c r="A77" s="6" t="str">
        <f>IF(ISNUMBER('Race 4'!A77),'Race 4'!A77,"")</f>
        <v/>
      </c>
      <c r="B77" s="8" t="str">
        <f>IF(ISNUMBER('Race 4'!A77),'Race 4'!B77,"")</f>
        <v/>
      </c>
      <c r="C77" s="5" t="str">
        <f>IF(ISNUMBER('Race 4'!A77),'Race 4'!C77&amp;" "&amp;'Race 4'!D77,"")</f>
        <v/>
      </c>
      <c r="D77" s="5" t="str">
        <f>IF(ISNUMBER('Race 4'!A77),'Race 4'!G77,"")</f>
        <v/>
      </c>
      <c r="E77" s="5" t="str">
        <f>IF(ISNUMBER('Race 4'!A77),'Race 4'!I77,"")</f>
        <v/>
      </c>
      <c r="F77" s="5" t="str">
        <f>IF(ISNUMBER('Race 4'!A77),'Race 4'!H77,"")</f>
        <v/>
      </c>
      <c r="G77" s="9" t="str">
        <f>IF(ISNUMBER('Race 4'!A77),'Race 4'!O77/60,"")</f>
        <v/>
      </c>
      <c r="H77" s="14" t="str">
        <f>IF(A77="","",IF(E77="Men",VLOOKUP(F77,'Time trial standards'!A$4:B$83,2,FALSE),VLOOKUP(F77,'Time trial standards'!A$4:C$83,3,FALSE)))</f>
        <v/>
      </c>
      <c r="I77" s="11" t="str">
        <f t="shared" si="4"/>
        <v/>
      </c>
      <c r="J77" s="11" t="str">
        <f t="shared" si="5"/>
        <v/>
      </c>
      <c r="K77" s="15" t="str">
        <f t="shared" si="6"/>
        <v/>
      </c>
      <c r="L77" s="5" t="str">
        <f t="shared" si="7"/>
        <v/>
      </c>
    </row>
    <row r="78" spans="1:12" x14ac:dyDescent="0.15">
      <c r="A78" s="6" t="str">
        <f>IF(ISNUMBER('Race 4'!A78),'Race 4'!A78,"")</f>
        <v/>
      </c>
      <c r="B78" s="8" t="str">
        <f>IF(ISNUMBER('Race 4'!A78),'Race 4'!B78,"")</f>
        <v/>
      </c>
      <c r="C78" s="5" t="str">
        <f>IF(ISNUMBER('Race 4'!A78),'Race 4'!C78&amp;" "&amp;'Race 4'!D78,"")</f>
        <v/>
      </c>
      <c r="D78" s="5" t="str">
        <f>IF(ISNUMBER('Race 4'!A78),'Race 4'!G78,"")</f>
        <v/>
      </c>
      <c r="E78" s="5" t="str">
        <f>IF(ISNUMBER('Race 4'!A78),'Race 4'!I78,"")</f>
        <v/>
      </c>
      <c r="F78" s="5" t="str">
        <f>IF(ISNUMBER('Race 4'!A78),'Race 4'!H78,"")</f>
        <v/>
      </c>
      <c r="G78" s="9" t="str">
        <f>IF(ISNUMBER('Race 4'!A78),'Race 4'!O78/60,"")</f>
        <v/>
      </c>
      <c r="H78" s="14" t="str">
        <f>IF(A78="","",IF(E78="Men",VLOOKUP(F78,'Time trial standards'!A$4:B$83,2,FALSE),VLOOKUP(F78,'Time trial standards'!A$4:C$83,3,FALSE)))</f>
        <v/>
      </c>
      <c r="I78" s="11" t="str">
        <f t="shared" si="4"/>
        <v/>
      </c>
      <c r="J78" s="11" t="str">
        <f t="shared" si="5"/>
        <v/>
      </c>
      <c r="K78" s="15" t="str">
        <f t="shared" si="6"/>
        <v/>
      </c>
      <c r="L78" s="5" t="str">
        <f t="shared" si="7"/>
        <v/>
      </c>
    </row>
    <row r="79" spans="1:12" x14ac:dyDescent="0.15">
      <c r="A79" s="6" t="str">
        <f>IF(ISNUMBER('Race 4'!A79),'Race 4'!A79,"")</f>
        <v/>
      </c>
      <c r="B79" s="8" t="str">
        <f>IF(ISNUMBER('Race 4'!A79),'Race 4'!B79,"")</f>
        <v/>
      </c>
      <c r="C79" s="5" t="str">
        <f>IF(ISNUMBER('Race 4'!A79),'Race 4'!C79&amp;" "&amp;'Race 4'!D79,"")</f>
        <v/>
      </c>
      <c r="D79" s="5" t="str">
        <f>IF(ISNUMBER('Race 4'!A79),'Race 4'!G79,"")</f>
        <v/>
      </c>
      <c r="E79" s="5" t="str">
        <f>IF(ISNUMBER('Race 4'!A79),'Race 4'!I79,"")</f>
        <v/>
      </c>
      <c r="F79" s="5" t="str">
        <f>IF(ISNUMBER('Race 4'!A79),'Race 4'!H79,"")</f>
        <v/>
      </c>
      <c r="G79" s="9" t="str">
        <f>IF(ISNUMBER('Race 4'!A79),'Race 4'!O79/60,"")</f>
        <v/>
      </c>
      <c r="H79" s="14" t="str">
        <f>IF(A79="","",IF(E79="Men",VLOOKUP(F79,'Time trial standards'!A$4:B$83,2,FALSE),VLOOKUP(F79,'Time trial standards'!A$4:C$83,3,FALSE)))</f>
        <v/>
      </c>
      <c r="I79" s="11" t="str">
        <f t="shared" si="4"/>
        <v/>
      </c>
      <c r="J79" s="11" t="str">
        <f t="shared" si="5"/>
        <v/>
      </c>
      <c r="K79" s="15" t="str">
        <f t="shared" si="6"/>
        <v/>
      </c>
      <c r="L79" s="5" t="str">
        <f t="shared" si="7"/>
        <v/>
      </c>
    </row>
    <row r="80" spans="1:12" x14ac:dyDescent="0.15">
      <c r="A80" s="6" t="str">
        <f>IF(ISNUMBER('Race 4'!A80),'Race 4'!A80,"")</f>
        <v/>
      </c>
      <c r="B80" s="8" t="str">
        <f>IF(ISNUMBER('Race 4'!A80),'Race 4'!B80,"")</f>
        <v/>
      </c>
      <c r="C80" s="5" t="str">
        <f>IF(ISNUMBER('Race 4'!A80),'Race 4'!C80&amp;" "&amp;'Race 4'!D80,"")</f>
        <v/>
      </c>
      <c r="D80" s="5" t="str">
        <f>IF(ISNUMBER('Race 4'!A80),'Race 4'!G80,"")</f>
        <v/>
      </c>
      <c r="E80" s="5" t="str">
        <f>IF(ISNUMBER('Race 4'!A80),'Race 4'!I80,"")</f>
        <v/>
      </c>
      <c r="F80" s="5" t="str">
        <f>IF(ISNUMBER('Race 4'!A80),'Race 4'!H80,"")</f>
        <v/>
      </c>
      <c r="G80" s="9" t="str">
        <f>IF(ISNUMBER('Race 4'!A80),'Race 4'!O80/60,"")</f>
        <v/>
      </c>
      <c r="H80" s="14" t="str">
        <f>IF(A80="","",IF(E80="Men",VLOOKUP(F80,'Time trial standards'!A$4:B$83,2,FALSE),VLOOKUP(F80,'Time trial standards'!A$4:C$83,3,FALSE)))</f>
        <v/>
      </c>
      <c r="I80" s="11" t="str">
        <f t="shared" si="4"/>
        <v/>
      </c>
      <c r="J80" s="11" t="str">
        <f t="shared" si="5"/>
        <v/>
      </c>
      <c r="K80" s="15" t="str">
        <f t="shared" si="6"/>
        <v/>
      </c>
      <c r="L80" s="5" t="str">
        <f t="shared" si="7"/>
        <v/>
      </c>
    </row>
    <row r="81" spans="1:12" x14ac:dyDescent="0.15">
      <c r="A81" s="6" t="str">
        <f>IF(ISNUMBER('Race 4'!A81),'Race 4'!A81,"")</f>
        <v/>
      </c>
      <c r="B81" s="8" t="str">
        <f>IF(ISNUMBER('Race 4'!A81),'Race 4'!B81,"")</f>
        <v/>
      </c>
      <c r="C81" s="5" t="str">
        <f>IF(ISNUMBER('Race 4'!A81),'Race 4'!C81&amp;" "&amp;'Race 4'!D81,"")</f>
        <v/>
      </c>
      <c r="D81" s="5" t="str">
        <f>IF(ISNUMBER('Race 4'!A81),'Race 4'!G81,"")</f>
        <v/>
      </c>
      <c r="E81" s="5" t="str">
        <f>IF(ISNUMBER('Race 4'!A81),'Race 4'!I81,"")</f>
        <v/>
      </c>
      <c r="F81" s="5" t="str">
        <f>IF(ISNUMBER('Race 4'!A81),'Race 4'!H81,"")</f>
        <v/>
      </c>
      <c r="G81" s="9" t="str">
        <f>IF(ISNUMBER('Race 4'!A81),'Race 4'!O81/60,"")</f>
        <v/>
      </c>
      <c r="H81" s="14" t="str">
        <f>IF(A81="","",IF(E81="Men",VLOOKUP(F81,'Time trial standards'!A$4:B$83,2,FALSE),VLOOKUP(F81,'Time trial standards'!A$4:C$83,3,FALSE)))</f>
        <v/>
      </c>
      <c r="I81" s="11" t="str">
        <f t="shared" si="4"/>
        <v/>
      </c>
      <c r="J81" s="11" t="str">
        <f t="shared" si="5"/>
        <v/>
      </c>
      <c r="K81" s="15" t="str">
        <f t="shared" si="6"/>
        <v/>
      </c>
      <c r="L81" s="5" t="str">
        <f t="shared" si="7"/>
        <v/>
      </c>
    </row>
    <row r="82" spans="1:12" x14ac:dyDescent="0.15">
      <c r="A82" s="6" t="str">
        <f>IF(ISNUMBER('Race 4'!A82),'Race 4'!A82,"")</f>
        <v/>
      </c>
      <c r="B82" s="8" t="str">
        <f>IF(ISNUMBER('Race 4'!A82),'Race 4'!B82,"")</f>
        <v/>
      </c>
      <c r="C82" s="5" t="str">
        <f>IF(ISNUMBER('Race 4'!A82),'Race 4'!C82&amp;" "&amp;'Race 4'!D82,"")</f>
        <v/>
      </c>
      <c r="D82" s="5" t="str">
        <f>IF(ISNUMBER('Race 4'!A82),'Race 4'!G82,"")</f>
        <v/>
      </c>
      <c r="E82" s="5" t="str">
        <f>IF(ISNUMBER('Race 4'!A82),'Race 4'!I82,"")</f>
        <v/>
      </c>
      <c r="F82" s="5" t="str">
        <f>IF(ISNUMBER('Race 4'!A82),'Race 4'!H82,"")</f>
        <v/>
      </c>
      <c r="G82" s="9" t="str">
        <f>IF(ISNUMBER('Race 4'!A82),'Race 4'!O82/60,"")</f>
        <v/>
      </c>
      <c r="H82" s="14" t="str">
        <f>IF(A82="","",IF(E82="Men",VLOOKUP(F82,'Time trial standards'!A$4:B$83,2,FALSE),VLOOKUP(F82,'Time trial standards'!A$4:C$83,3,FALSE)))</f>
        <v/>
      </c>
      <c r="I82" s="11" t="str">
        <f t="shared" si="4"/>
        <v/>
      </c>
      <c r="J82" s="11" t="str">
        <f t="shared" si="5"/>
        <v/>
      </c>
      <c r="K82" s="15" t="str">
        <f t="shared" si="6"/>
        <v/>
      </c>
      <c r="L82" s="5" t="str">
        <f t="shared" si="7"/>
        <v/>
      </c>
    </row>
    <row r="83" spans="1:12" x14ac:dyDescent="0.15">
      <c r="A83" s="6" t="str">
        <f>IF(ISNUMBER('Race 4'!A83),'Race 4'!A83,"")</f>
        <v/>
      </c>
      <c r="B83" s="8" t="str">
        <f>IF(ISNUMBER('Race 4'!A83),'Race 4'!B83,"")</f>
        <v/>
      </c>
      <c r="C83" s="5" t="str">
        <f>IF(ISNUMBER('Race 4'!A83),'Race 4'!C83&amp;" "&amp;'Race 4'!D83,"")</f>
        <v/>
      </c>
      <c r="D83" s="5" t="str">
        <f>IF(ISNUMBER('Race 4'!A83),'Race 4'!G83,"")</f>
        <v/>
      </c>
      <c r="E83" s="5" t="str">
        <f>IF(ISNUMBER('Race 4'!A83),'Race 4'!I83,"")</f>
        <v/>
      </c>
      <c r="F83" s="5" t="str">
        <f>IF(ISNUMBER('Race 4'!A83),'Race 4'!H83,"")</f>
        <v/>
      </c>
      <c r="G83" s="9" t="str">
        <f>IF(ISNUMBER('Race 4'!A83),'Race 4'!O83/60,"")</f>
        <v/>
      </c>
      <c r="H83" s="14" t="str">
        <f>IF(A83="","",IF(E83="Men",VLOOKUP(F83,'Time trial standards'!A$4:B$83,2,FALSE),VLOOKUP(F83,'Time trial standards'!A$4:C$83,3,FALSE)))</f>
        <v/>
      </c>
      <c r="I83" s="11" t="str">
        <f t="shared" si="4"/>
        <v/>
      </c>
      <c r="J83" s="11" t="str">
        <f t="shared" si="5"/>
        <v/>
      </c>
      <c r="K83" s="15" t="str">
        <f t="shared" si="6"/>
        <v/>
      </c>
      <c r="L83" s="5" t="str">
        <f t="shared" si="7"/>
        <v/>
      </c>
    </row>
    <row r="84" spans="1:12" x14ac:dyDescent="0.15">
      <c r="A84" s="6" t="str">
        <f>IF(ISNUMBER('Race 4'!A84),'Race 4'!A84,"")</f>
        <v/>
      </c>
      <c r="B84" s="8" t="str">
        <f>IF(ISNUMBER('Race 4'!A84),'Race 4'!B84,"")</f>
        <v/>
      </c>
      <c r="C84" s="5" t="str">
        <f>IF(ISNUMBER('Race 4'!A84),'Race 4'!C84&amp;" "&amp;'Race 4'!D84,"")</f>
        <v/>
      </c>
      <c r="D84" s="5" t="str">
        <f>IF(ISNUMBER('Race 4'!A84),'Race 4'!G84,"")</f>
        <v/>
      </c>
      <c r="E84" s="5" t="str">
        <f>IF(ISNUMBER('Race 4'!A84),'Race 4'!I84,"")</f>
        <v/>
      </c>
      <c r="F84" s="5" t="str">
        <f>IF(ISNUMBER('Race 4'!A84),'Race 4'!H84,"")</f>
        <v/>
      </c>
      <c r="G84" s="9" t="str">
        <f>IF(ISNUMBER('Race 4'!A84),'Race 4'!O84/60,"")</f>
        <v/>
      </c>
      <c r="H84" s="14" t="str">
        <f>IF(A84="","",IF(E84="Men",VLOOKUP(F84,'Time trial standards'!A$4:B$83,2,FALSE),VLOOKUP(F84,'Time trial standards'!A$4:C$83,3,FALSE)))</f>
        <v/>
      </c>
      <c r="I84" s="11" t="str">
        <f t="shared" si="4"/>
        <v/>
      </c>
      <c r="J84" s="11" t="str">
        <f t="shared" si="5"/>
        <v/>
      </c>
      <c r="K84" s="15" t="str">
        <f t="shared" si="6"/>
        <v/>
      </c>
      <c r="L84" s="5" t="str">
        <f t="shared" si="7"/>
        <v/>
      </c>
    </row>
    <row r="85" spans="1:12" x14ac:dyDescent="0.15">
      <c r="A85" s="6" t="str">
        <f>IF(ISNUMBER('Race 4'!A85),'Race 4'!A85,"")</f>
        <v/>
      </c>
      <c r="B85" s="8" t="str">
        <f>IF(ISNUMBER('Race 4'!A85),'Race 4'!B85,"")</f>
        <v/>
      </c>
      <c r="C85" s="5" t="str">
        <f>IF(ISNUMBER('Race 4'!A85),'Race 4'!C85&amp;" "&amp;'Race 4'!D85,"")</f>
        <v/>
      </c>
      <c r="D85" s="5" t="str">
        <f>IF(ISNUMBER('Race 4'!A85),'Race 4'!G85,"")</f>
        <v/>
      </c>
      <c r="E85" s="5" t="str">
        <f>IF(ISNUMBER('Race 4'!A85),'Race 4'!I85,"")</f>
        <v/>
      </c>
      <c r="F85" s="5" t="str">
        <f>IF(ISNUMBER('Race 4'!A85),'Race 4'!H85,"")</f>
        <v/>
      </c>
      <c r="G85" s="9" t="str">
        <f>IF(ISNUMBER('Race 4'!A85),'Race 4'!O85/60,"")</f>
        <v/>
      </c>
      <c r="H85" s="14" t="str">
        <f>IF(A85="","",IF(E85="Men",VLOOKUP(F85,'Time trial standards'!A$4:B$83,2,FALSE),VLOOKUP(F85,'Time trial standards'!A$4:C$83,3,FALSE)))</f>
        <v/>
      </c>
      <c r="I85" s="11" t="str">
        <f t="shared" si="4"/>
        <v/>
      </c>
      <c r="J85" s="11" t="str">
        <f t="shared" si="5"/>
        <v/>
      </c>
      <c r="K85" s="15" t="str">
        <f t="shared" si="6"/>
        <v/>
      </c>
      <c r="L85" s="5" t="str">
        <f t="shared" si="7"/>
        <v/>
      </c>
    </row>
    <row r="86" spans="1:12" x14ac:dyDescent="0.15">
      <c r="A86" s="6" t="str">
        <f>IF(ISNUMBER('Race 4'!A86),'Race 4'!A86,"")</f>
        <v/>
      </c>
      <c r="B86" s="8" t="str">
        <f>IF(ISNUMBER('Race 4'!A86),'Race 4'!B86,"")</f>
        <v/>
      </c>
      <c r="C86" s="5" t="str">
        <f>IF(ISNUMBER('Race 4'!A86),'Race 4'!C86&amp;" "&amp;'Race 4'!D86,"")</f>
        <v/>
      </c>
      <c r="D86" s="5" t="str">
        <f>IF(ISNUMBER('Race 4'!A86),'Race 4'!G86,"")</f>
        <v/>
      </c>
      <c r="E86" s="5" t="str">
        <f>IF(ISNUMBER('Race 4'!A86),'Race 4'!I86,"")</f>
        <v/>
      </c>
      <c r="F86" s="5" t="str">
        <f>IF(ISNUMBER('Race 4'!A86),'Race 4'!H86,"")</f>
        <v/>
      </c>
      <c r="G86" s="9" t="str">
        <f>IF(ISNUMBER('Race 4'!A86),'Race 4'!O86/60,"")</f>
        <v/>
      </c>
      <c r="H86" s="14" t="str">
        <f>IF(A86="","",IF(E86="Men",VLOOKUP(F86,'Time trial standards'!A$4:B$83,2,FALSE),VLOOKUP(F86,'Time trial standards'!A$4:C$83,3,FALSE)))</f>
        <v/>
      </c>
      <c r="I86" s="11" t="str">
        <f t="shared" si="4"/>
        <v/>
      </c>
      <c r="J86" s="11" t="str">
        <f t="shared" si="5"/>
        <v/>
      </c>
      <c r="K86" s="15" t="str">
        <f t="shared" si="6"/>
        <v/>
      </c>
      <c r="L86" s="5" t="str">
        <f t="shared" si="7"/>
        <v/>
      </c>
    </row>
    <row r="87" spans="1:12" x14ac:dyDescent="0.15">
      <c r="A87" s="6" t="str">
        <f>IF(ISNUMBER('Race 4'!A87),'Race 4'!A87,"")</f>
        <v/>
      </c>
      <c r="B87" s="8" t="str">
        <f>IF(ISNUMBER('Race 4'!A87),'Race 4'!B87,"")</f>
        <v/>
      </c>
      <c r="C87" s="5" t="str">
        <f>IF(ISNUMBER('Race 4'!A87),'Race 4'!C87&amp;" "&amp;'Race 4'!D87,"")</f>
        <v/>
      </c>
      <c r="D87" s="5" t="str">
        <f>IF(ISNUMBER('Race 4'!A87),'Race 4'!G87,"")</f>
        <v/>
      </c>
      <c r="E87" s="5" t="str">
        <f>IF(ISNUMBER('Race 4'!A87),'Race 4'!I87,"")</f>
        <v/>
      </c>
      <c r="F87" s="5" t="str">
        <f>IF(ISNUMBER('Race 4'!A87),'Race 4'!H87,"")</f>
        <v/>
      </c>
      <c r="G87" s="9" t="str">
        <f>IF(ISNUMBER('Race 4'!A87),'Race 4'!O87/60,"")</f>
        <v/>
      </c>
      <c r="H87" s="14" t="str">
        <f>IF(A87="","",IF(E87="Men",VLOOKUP(F87,'Time trial standards'!A$4:B$83,2,FALSE),VLOOKUP(F87,'Time trial standards'!A$4:C$83,3,FALSE)))</f>
        <v/>
      </c>
      <c r="I87" s="11" t="str">
        <f t="shared" si="4"/>
        <v/>
      </c>
      <c r="J87" s="11" t="str">
        <f t="shared" si="5"/>
        <v/>
      </c>
      <c r="K87" s="15" t="str">
        <f t="shared" si="6"/>
        <v/>
      </c>
      <c r="L87" s="5" t="str">
        <f t="shared" si="7"/>
        <v/>
      </c>
    </row>
    <row r="88" spans="1:12" x14ac:dyDescent="0.15">
      <c r="A88" s="6" t="str">
        <f>IF(ISNUMBER('Race 4'!A88),'Race 4'!A88,"")</f>
        <v/>
      </c>
      <c r="B88" s="8" t="str">
        <f>IF(ISNUMBER('Race 4'!A88),'Race 4'!B88,"")</f>
        <v/>
      </c>
      <c r="C88" s="5" t="str">
        <f>IF(ISNUMBER('Race 4'!A88),'Race 4'!C88&amp;" "&amp;'Race 4'!D88,"")</f>
        <v/>
      </c>
      <c r="D88" s="5" t="str">
        <f>IF(ISNUMBER('Race 4'!A88),'Race 4'!G88,"")</f>
        <v/>
      </c>
      <c r="E88" s="5" t="str">
        <f>IF(ISNUMBER('Race 4'!A88),'Race 4'!I88,"")</f>
        <v/>
      </c>
      <c r="F88" s="5" t="str">
        <f>IF(ISNUMBER('Race 4'!A88),'Race 4'!H88,"")</f>
        <v/>
      </c>
      <c r="G88" s="9" t="str">
        <f>IF(ISNUMBER('Race 4'!A88),'Race 4'!O88/60,"")</f>
        <v/>
      </c>
      <c r="H88" s="14" t="str">
        <f>IF(A88="","",IF(E88="Men",VLOOKUP(F88,'Time trial standards'!A$4:B$83,2,FALSE),VLOOKUP(F88,'Time trial standards'!A$4:C$83,3,FALSE)))</f>
        <v/>
      </c>
      <c r="I88" s="11" t="str">
        <f t="shared" si="4"/>
        <v/>
      </c>
      <c r="J88" s="11" t="str">
        <f t="shared" si="5"/>
        <v/>
      </c>
      <c r="K88" s="15" t="str">
        <f t="shared" si="6"/>
        <v/>
      </c>
      <c r="L88" s="5" t="str">
        <f t="shared" si="7"/>
        <v/>
      </c>
    </row>
    <row r="89" spans="1:12" x14ac:dyDescent="0.15">
      <c r="A89" s="6" t="str">
        <f>IF(ISNUMBER('Race 4'!A89),'Race 4'!A89,"")</f>
        <v/>
      </c>
      <c r="B89" s="8" t="str">
        <f>IF(ISNUMBER('Race 4'!A89),'Race 4'!B89,"")</f>
        <v/>
      </c>
      <c r="C89" s="5" t="str">
        <f>IF(ISNUMBER('Race 4'!A89),'Race 4'!C89&amp;" "&amp;'Race 4'!D89,"")</f>
        <v/>
      </c>
      <c r="D89" s="5" t="str">
        <f>IF(ISNUMBER('Race 4'!A89),'Race 4'!G89,"")</f>
        <v/>
      </c>
      <c r="E89" s="5" t="str">
        <f>IF(ISNUMBER('Race 4'!A89),'Race 4'!I89,"")</f>
        <v/>
      </c>
      <c r="F89" s="5" t="str">
        <f>IF(ISNUMBER('Race 4'!A89),'Race 4'!H89,"")</f>
        <v/>
      </c>
      <c r="G89" s="9" t="str">
        <f>IF(ISNUMBER('Race 4'!A89),'Race 4'!O89/60,"")</f>
        <v/>
      </c>
      <c r="H89" s="14" t="str">
        <f>IF(A89="","",IF(E89="Men",VLOOKUP(F89,'Time trial standards'!A$4:B$83,2,FALSE),VLOOKUP(F89,'Time trial standards'!A$4:C$83,3,FALSE)))</f>
        <v/>
      </c>
      <c r="I89" s="11" t="str">
        <f t="shared" si="4"/>
        <v/>
      </c>
      <c r="J89" s="11" t="str">
        <f t="shared" si="5"/>
        <v/>
      </c>
      <c r="K89" s="15" t="str">
        <f t="shared" si="6"/>
        <v/>
      </c>
      <c r="L89" s="5" t="str">
        <f t="shared" si="7"/>
        <v/>
      </c>
    </row>
    <row r="90" spans="1:12" x14ac:dyDescent="0.15">
      <c r="A90" s="6" t="str">
        <f>IF(ISNUMBER('Race 4'!A90),'Race 4'!A90,"")</f>
        <v/>
      </c>
      <c r="B90" s="8" t="str">
        <f>IF(ISNUMBER('Race 4'!A90),'Race 4'!B90,"")</f>
        <v/>
      </c>
      <c r="C90" s="5" t="str">
        <f>IF(ISNUMBER('Race 4'!A90),'Race 4'!C90&amp;" "&amp;'Race 4'!D90,"")</f>
        <v/>
      </c>
      <c r="D90" s="5" t="str">
        <f>IF(ISNUMBER('Race 4'!A90),'Race 4'!G90,"")</f>
        <v/>
      </c>
      <c r="E90" s="5" t="str">
        <f>IF(ISNUMBER('Race 4'!A90),'Race 4'!I90,"")</f>
        <v/>
      </c>
      <c r="F90" s="5" t="str">
        <f>IF(ISNUMBER('Race 4'!A90),'Race 4'!H90,"")</f>
        <v/>
      </c>
      <c r="G90" s="9" t="str">
        <f>IF(ISNUMBER('Race 4'!A90),'Race 4'!O90/60,"")</f>
        <v/>
      </c>
      <c r="H90" s="14" t="str">
        <f>IF(A90="","",IF(E90="Men",VLOOKUP(F90,'Time trial standards'!A$4:B$83,2,FALSE),VLOOKUP(F90,'Time trial standards'!A$4:C$83,3,FALSE)))</f>
        <v/>
      </c>
      <c r="I90" s="11" t="str">
        <f t="shared" si="4"/>
        <v/>
      </c>
      <c r="J90" s="11" t="str">
        <f t="shared" si="5"/>
        <v/>
      </c>
      <c r="K90" s="15" t="str">
        <f t="shared" si="6"/>
        <v/>
      </c>
      <c r="L90" s="5" t="str">
        <f t="shared" si="7"/>
        <v/>
      </c>
    </row>
    <row r="91" spans="1:12" x14ac:dyDescent="0.15">
      <c r="A91" s="6" t="str">
        <f>IF(ISNUMBER('Race 4'!A91),'Race 4'!A91,"")</f>
        <v/>
      </c>
      <c r="B91" s="8" t="str">
        <f>IF(ISNUMBER('Race 4'!A91),'Race 4'!B91,"")</f>
        <v/>
      </c>
      <c r="C91" s="5" t="str">
        <f>IF(ISNUMBER('Race 4'!A91),'Race 4'!C91&amp;" "&amp;'Race 4'!D91,"")</f>
        <v/>
      </c>
      <c r="D91" s="5" t="str">
        <f>IF(ISNUMBER('Race 4'!A91),'Race 4'!G91,"")</f>
        <v/>
      </c>
      <c r="E91" s="5" t="str">
        <f>IF(ISNUMBER('Race 4'!A91),'Race 4'!I91,"")</f>
        <v/>
      </c>
      <c r="F91" s="5" t="str">
        <f>IF(ISNUMBER('Race 4'!A91),'Race 4'!H91,"")</f>
        <v/>
      </c>
      <c r="G91" s="9" t="str">
        <f>IF(ISNUMBER('Race 4'!A91),'Race 4'!O91/60,"")</f>
        <v/>
      </c>
      <c r="H91" s="14" t="str">
        <f>IF(A91="","",IF(E91="Men",VLOOKUP(F91,'Time trial standards'!A$4:B$83,2,FALSE),VLOOKUP(F91,'Time trial standards'!A$4:C$83,3,FALSE)))</f>
        <v/>
      </c>
      <c r="I91" s="11" t="str">
        <f t="shared" si="4"/>
        <v/>
      </c>
      <c r="J91" s="11" t="str">
        <f t="shared" si="5"/>
        <v/>
      </c>
      <c r="K91" s="15" t="str">
        <f t="shared" si="6"/>
        <v/>
      </c>
      <c r="L91" s="5" t="str">
        <f t="shared" si="7"/>
        <v/>
      </c>
    </row>
    <row r="92" spans="1:12" x14ac:dyDescent="0.15">
      <c r="A92" s="6" t="str">
        <f>IF(ISNUMBER('Race 4'!A92),'Race 4'!A92,"")</f>
        <v/>
      </c>
      <c r="B92" s="8" t="str">
        <f>IF(ISNUMBER('Race 4'!A92),'Race 4'!B92,"")</f>
        <v/>
      </c>
      <c r="C92" s="5" t="str">
        <f>IF(ISNUMBER('Race 4'!A92),'Race 4'!C92&amp;" "&amp;'Race 4'!D92,"")</f>
        <v/>
      </c>
      <c r="D92" s="5" t="str">
        <f>IF(ISNUMBER('Race 4'!A92),'Race 4'!G92,"")</f>
        <v/>
      </c>
      <c r="E92" s="5" t="str">
        <f>IF(ISNUMBER('Race 4'!A92),'Race 4'!I92,"")</f>
        <v/>
      </c>
      <c r="F92" s="5" t="str">
        <f>IF(ISNUMBER('Race 4'!A92),'Race 4'!H92,"")</f>
        <v/>
      </c>
      <c r="G92" s="9" t="str">
        <f>IF(ISNUMBER('Race 4'!A92),'Race 4'!O92/60,"")</f>
        <v/>
      </c>
      <c r="H92" s="14" t="str">
        <f>IF(A92="","",IF(E92="Men",VLOOKUP(F92,'Time trial standards'!A$4:B$83,2,FALSE),VLOOKUP(F92,'Time trial standards'!A$4:C$83,3,FALSE)))</f>
        <v/>
      </c>
      <c r="I92" s="11" t="str">
        <f t="shared" si="4"/>
        <v/>
      </c>
      <c r="J92" s="11" t="str">
        <f t="shared" si="5"/>
        <v/>
      </c>
      <c r="K92" s="15" t="str">
        <f t="shared" si="6"/>
        <v/>
      </c>
      <c r="L92" s="5" t="str">
        <f t="shared" si="7"/>
        <v/>
      </c>
    </row>
    <row r="93" spans="1:12" x14ac:dyDescent="0.15">
      <c r="A93" s="6" t="str">
        <f>IF(ISNUMBER('Race 4'!A93),'Race 4'!A93,"")</f>
        <v/>
      </c>
      <c r="B93" s="8" t="str">
        <f>IF(ISNUMBER('Race 4'!A93),'Race 4'!B93,"")</f>
        <v/>
      </c>
      <c r="C93" s="5" t="str">
        <f>IF(ISNUMBER('Race 4'!A93),'Race 4'!C93&amp;" "&amp;'Race 4'!D93,"")</f>
        <v/>
      </c>
      <c r="D93" s="5" t="str">
        <f>IF(ISNUMBER('Race 4'!A93),'Race 4'!G93,"")</f>
        <v/>
      </c>
      <c r="E93" s="5" t="str">
        <f>IF(ISNUMBER('Race 4'!A93),'Race 4'!I93,"")</f>
        <v/>
      </c>
      <c r="F93" s="5" t="str">
        <f>IF(ISNUMBER('Race 4'!A93),'Race 4'!H93,"")</f>
        <v/>
      </c>
      <c r="G93" s="9" t="str">
        <f>IF(ISNUMBER('Race 4'!A93),'Race 4'!O93/60,"")</f>
        <v/>
      </c>
      <c r="H93" s="14" t="str">
        <f>IF(A93="","",IF(E93="Men",VLOOKUP(F93,'Time trial standards'!A$4:B$83,2,FALSE),VLOOKUP(F93,'Time trial standards'!A$4:C$83,3,FALSE)))</f>
        <v/>
      </c>
      <c r="I93" s="11" t="str">
        <f t="shared" si="4"/>
        <v/>
      </c>
      <c r="J93" s="11" t="str">
        <f t="shared" si="5"/>
        <v/>
      </c>
      <c r="K93" s="15" t="str">
        <f t="shared" si="6"/>
        <v/>
      </c>
      <c r="L93" s="5" t="str">
        <f t="shared" si="7"/>
        <v/>
      </c>
    </row>
    <row r="94" spans="1:12" x14ac:dyDescent="0.15">
      <c r="A94" s="6" t="str">
        <f>IF(ISNUMBER('Race 4'!A94),'Race 4'!A94,"")</f>
        <v/>
      </c>
      <c r="B94" s="8" t="str">
        <f>IF(ISNUMBER('Race 4'!A94),'Race 4'!B94,"")</f>
        <v/>
      </c>
      <c r="C94" s="5" t="str">
        <f>IF(ISNUMBER('Race 4'!A94),'Race 4'!C94&amp;" "&amp;'Race 4'!D94,"")</f>
        <v/>
      </c>
      <c r="D94" s="5" t="str">
        <f>IF(ISNUMBER('Race 4'!A94),'Race 4'!G94,"")</f>
        <v/>
      </c>
      <c r="E94" s="5" t="str">
        <f>IF(ISNUMBER('Race 4'!A94),'Race 4'!I94,"")</f>
        <v/>
      </c>
      <c r="F94" s="5" t="str">
        <f>IF(ISNUMBER('Race 4'!A94),'Race 4'!H94,"")</f>
        <v/>
      </c>
      <c r="G94" s="9" t="str">
        <f>IF(ISNUMBER('Race 4'!A94),'Race 4'!O94/60,"")</f>
        <v/>
      </c>
      <c r="H94" s="14" t="str">
        <f>IF(A94="","",IF(E94="Men",VLOOKUP(F94,'Time trial standards'!A$4:B$83,2,FALSE),VLOOKUP(F94,'Time trial standards'!A$4:C$83,3,FALSE)))</f>
        <v/>
      </c>
      <c r="I94" s="11" t="str">
        <f t="shared" si="4"/>
        <v/>
      </c>
      <c r="J94" s="11" t="str">
        <f t="shared" si="5"/>
        <v/>
      </c>
      <c r="K94" s="15" t="str">
        <f t="shared" si="6"/>
        <v/>
      </c>
      <c r="L94" s="5" t="str">
        <f t="shared" si="7"/>
        <v/>
      </c>
    </row>
    <row r="95" spans="1:12" x14ac:dyDescent="0.15">
      <c r="A95" s="6" t="str">
        <f>IF(ISNUMBER('Race 4'!A95),'Race 4'!A95,"")</f>
        <v/>
      </c>
      <c r="B95" s="8" t="str">
        <f>IF(ISNUMBER('Race 4'!A95),'Race 4'!B95,"")</f>
        <v/>
      </c>
      <c r="C95" s="5" t="str">
        <f>IF(ISNUMBER('Race 4'!A95),'Race 4'!C95&amp;" "&amp;'Race 4'!D95,"")</f>
        <v/>
      </c>
      <c r="D95" s="5" t="str">
        <f>IF(ISNUMBER('Race 4'!A95),'Race 4'!G95,"")</f>
        <v/>
      </c>
      <c r="E95" s="5" t="str">
        <f>IF(ISNUMBER('Race 4'!A95),'Race 4'!I95,"")</f>
        <v/>
      </c>
      <c r="F95" s="5" t="str">
        <f>IF(ISNUMBER('Race 4'!A95),'Race 4'!H95,"")</f>
        <v/>
      </c>
      <c r="G95" s="9" t="str">
        <f>IF(ISNUMBER('Race 4'!A95),'Race 4'!O95/60,"")</f>
        <v/>
      </c>
      <c r="H95" s="14" t="str">
        <f>IF(A95="","",IF(E95="Men",VLOOKUP(F95,'Time trial standards'!A$4:B$83,2,FALSE),VLOOKUP(F95,'Time trial standards'!A$4:C$83,3,FALSE)))</f>
        <v/>
      </c>
      <c r="I95" s="11" t="str">
        <f t="shared" si="4"/>
        <v/>
      </c>
      <c r="J95" s="11" t="str">
        <f t="shared" si="5"/>
        <v/>
      </c>
      <c r="K95" s="15" t="str">
        <f t="shared" si="6"/>
        <v/>
      </c>
      <c r="L95" s="5" t="str">
        <f t="shared" si="7"/>
        <v/>
      </c>
    </row>
    <row r="96" spans="1:12" x14ac:dyDescent="0.15">
      <c r="A96" s="6" t="str">
        <f>IF(ISNUMBER('Race 4'!A96),'Race 4'!A96,"")</f>
        <v/>
      </c>
      <c r="B96" s="8" t="str">
        <f>IF(ISNUMBER('Race 4'!A96),'Race 4'!B96,"")</f>
        <v/>
      </c>
      <c r="C96" s="5" t="str">
        <f>IF(ISNUMBER('Race 4'!A96),'Race 4'!C96&amp;" "&amp;'Race 4'!D96,"")</f>
        <v/>
      </c>
      <c r="D96" s="5" t="str">
        <f>IF(ISNUMBER('Race 4'!A96),'Race 4'!G96,"")</f>
        <v/>
      </c>
      <c r="E96" s="5" t="str">
        <f>IF(ISNUMBER('Race 4'!A96),'Race 4'!I96,"")</f>
        <v/>
      </c>
      <c r="F96" s="5" t="str">
        <f>IF(ISNUMBER('Race 4'!A96),'Race 4'!H96,"")</f>
        <v/>
      </c>
      <c r="G96" s="9" t="str">
        <f>IF(ISNUMBER('Race 4'!A96),'Race 4'!O96/60,"")</f>
        <v/>
      </c>
      <c r="H96" s="14" t="str">
        <f>IF(A96="","",IF(E96="Men",VLOOKUP(F96,'Time trial standards'!A$4:B$83,2,FALSE),VLOOKUP(F96,'Time trial standards'!A$4:C$83,3,FALSE)))</f>
        <v/>
      </c>
      <c r="I96" s="11" t="str">
        <f t="shared" si="4"/>
        <v/>
      </c>
      <c r="J96" s="11" t="str">
        <f t="shared" si="5"/>
        <v/>
      </c>
      <c r="K96" s="15" t="str">
        <f t="shared" si="6"/>
        <v/>
      </c>
      <c r="L96" s="5" t="str">
        <f t="shared" si="7"/>
        <v/>
      </c>
    </row>
    <row r="97" spans="1:12" x14ac:dyDescent="0.15">
      <c r="A97" s="6" t="str">
        <f>IF(ISNUMBER('Race 4'!A97),'Race 4'!A97,"")</f>
        <v/>
      </c>
      <c r="B97" s="8" t="str">
        <f>IF(ISNUMBER('Race 4'!A97),'Race 4'!B97,"")</f>
        <v/>
      </c>
      <c r="C97" s="5" t="str">
        <f>IF(ISNUMBER('Race 4'!A97),'Race 4'!C97&amp;" "&amp;'Race 4'!D97,"")</f>
        <v/>
      </c>
      <c r="D97" s="5" t="str">
        <f>IF(ISNUMBER('Race 4'!A97),'Race 4'!G97,"")</f>
        <v/>
      </c>
      <c r="E97" s="5" t="str">
        <f>IF(ISNUMBER('Race 4'!A97),'Race 4'!I97,"")</f>
        <v/>
      </c>
      <c r="F97" s="5" t="str">
        <f>IF(ISNUMBER('Race 4'!A97),'Race 4'!H97,"")</f>
        <v/>
      </c>
      <c r="G97" s="9" t="str">
        <f>IF(ISNUMBER('Race 4'!A97),'Race 4'!O97/60,"")</f>
        <v/>
      </c>
      <c r="H97" s="14" t="str">
        <f>IF(A97="","",IF(E97="Men",VLOOKUP(F97,'Time trial standards'!A$4:B$83,2,FALSE),VLOOKUP(F97,'Time trial standards'!A$4:C$83,3,FALSE)))</f>
        <v/>
      </c>
      <c r="I97" s="11" t="str">
        <f t="shared" si="4"/>
        <v/>
      </c>
      <c r="J97" s="11" t="str">
        <f t="shared" si="5"/>
        <v/>
      </c>
      <c r="K97" s="15" t="str">
        <f t="shared" si="6"/>
        <v/>
      </c>
      <c r="L97" s="5" t="str">
        <f t="shared" si="7"/>
        <v/>
      </c>
    </row>
    <row r="98" spans="1:12" x14ac:dyDescent="0.15">
      <c r="A98" s="6" t="str">
        <f>IF(ISNUMBER('Race 4'!A98),'Race 4'!A98,"")</f>
        <v/>
      </c>
      <c r="B98" s="8" t="str">
        <f>IF(ISNUMBER('Race 4'!A98),'Race 4'!B98,"")</f>
        <v/>
      </c>
      <c r="C98" s="5" t="str">
        <f>IF(ISNUMBER('Race 4'!A98),'Race 4'!C98&amp;" "&amp;'Race 4'!D98,"")</f>
        <v/>
      </c>
      <c r="D98" s="5" t="str">
        <f>IF(ISNUMBER('Race 4'!A98),'Race 4'!G98,"")</f>
        <v/>
      </c>
      <c r="E98" s="5" t="str">
        <f>IF(ISNUMBER('Race 4'!A98),'Race 4'!I98,"")</f>
        <v/>
      </c>
      <c r="F98" s="5" t="str">
        <f>IF(ISNUMBER('Race 4'!A98),'Race 4'!H98,"")</f>
        <v/>
      </c>
      <c r="G98" s="9" t="str">
        <f>IF(ISNUMBER('Race 4'!A98),'Race 4'!O98/60,"")</f>
        <v/>
      </c>
      <c r="H98" s="14" t="str">
        <f>IF(A98="","",IF(E98="Men",VLOOKUP(F98,'Time trial standards'!A$4:B$83,2,FALSE),VLOOKUP(F98,'Time trial standards'!A$4:C$83,3,FALSE)))</f>
        <v/>
      </c>
      <c r="I98" s="11" t="str">
        <f t="shared" si="4"/>
        <v/>
      </c>
      <c r="J98" s="11" t="str">
        <f t="shared" si="5"/>
        <v/>
      </c>
      <c r="K98" s="15" t="str">
        <f t="shared" si="6"/>
        <v/>
      </c>
      <c r="L98" s="5" t="str">
        <f t="shared" si="7"/>
        <v/>
      </c>
    </row>
    <row r="99" spans="1:12" x14ac:dyDescent="0.15">
      <c r="A99" s="6" t="str">
        <f>IF(ISNUMBER('Race 4'!A99),'Race 4'!A99,"")</f>
        <v/>
      </c>
      <c r="B99" s="8" t="str">
        <f>IF(ISNUMBER('Race 4'!A99),'Race 4'!B99,"")</f>
        <v/>
      </c>
      <c r="C99" s="5" t="str">
        <f>IF(ISNUMBER('Race 4'!A99),'Race 4'!C99&amp;" "&amp;'Race 4'!D99,"")</f>
        <v/>
      </c>
      <c r="D99" s="5" t="str">
        <f>IF(ISNUMBER('Race 4'!A99),'Race 4'!G99,"")</f>
        <v/>
      </c>
      <c r="E99" s="5" t="str">
        <f>IF(ISNUMBER('Race 4'!A99),'Race 4'!I99,"")</f>
        <v/>
      </c>
      <c r="F99" s="5" t="str">
        <f>IF(ISNUMBER('Race 4'!A99),'Race 4'!H99,"")</f>
        <v/>
      </c>
      <c r="G99" s="9" t="str">
        <f>IF(ISNUMBER('Race 4'!A99),'Race 4'!O99/60,"")</f>
        <v/>
      </c>
      <c r="H99" s="14" t="str">
        <f>IF(A99="","",IF(E99="Men",VLOOKUP(F99,'Time trial standards'!A$4:B$83,2,FALSE),VLOOKUP(F99,'Time trial standards'!A$4:C$83,3,FALSE)))</f>
        <v/>
      </c>
      <c r="I99" s="11" t="str">
        <f t="shared" si="4"/>
        <v/>
      </c>
      <c r="J99" s="11" t="str">
        <f t="shared" si="5"/>
        <v/>
      </c>
      <c r="K99" s="15" t="str">
        <f t="shared" si="6"/>
        <v/>
      </c>
      <c r="L99" s="5" t="str">
        <f t="shared" si="7"/>
        <v/>
      </c>
    </row>
    <row r="100" spans="1:12" x14ac:dyDescent="0.15">
      <c r="A100" s="6" t="str">
        <f>IF(ISNUMBER('Race 4'!A100),'Race 4'!A100,"")</f>
        <v/>
      </c>
      <c r="B100" s="8" t="str">
        <f>IF(ISNUMBER('Race 4'!A100),'Race 4'!B100,"")</f>
        <v/>
      </c>
      <c r="C100" s="5" t="str">
        <f>IF(ISNUMBER('Race 4'!A100),'Race 4'!C100&amp;" "&amp;'Race 4'!D100,"")</f>
        <v/>
      </c>
      <c r="D100" s="5" t="str">
        <f>IF(ISNUMBER('Race 4'!A100),'Race 4'!G100,"")</f>
        <v/>
      </c>
      <c r="E100" s="5" t="str">
        <f>IF(ISNUMBER('Race 4'!A100),'Race 4'!I100,"")</f>
        <v/>
      </c>
      <c r="F100" s="5" t="str">
        <f>IF(ISNUMBER('Race 4'!A100),'Race 4'!H100,"")</f>
        <v/>
      </c>
      <c r="G100" s="9" t="str">
        <f>IF(ISNUMBER('Race 4'!A100),'Race 4'!O100/60,"")</f>
        <v/>
      </c>
      <c r="H100" s="14" t="str">
        <f>IF(A100="","",IF(E100="Men",VLOOKUP(F100,'Time trial standards'!A$4:B$83,2,FALSE),VLOOKUP(F100,'Time trial standards'!A$4:C$83,3,FALSE)))</f>
        <v/>
      </c>
      <c r="I100" s="11" t="str">
        <f t="shared" si="4"/>
        <v/>
      </c>
      <c r="J100" s="11" t="str">
        <f t="shared" si="5"/>
        <v/>
      </c>
      <c r="K100" s="15" t="str">
        <f t="shared" si="6"/>
        <v/>
      </c>
      <c r="L100" s="5" t="str">
        <f t="shared" si="7"/>
        <v/>
      </c>
    </row>
    <row r="101" spans="1:12" x14ac:dyDescent="0.15">
      <c r="H101" s="14"/>
    </row>
    <row r="102" spans="1:12" x14ac:dyDescent="0.15">
      <c r="H102" s="14"/>
    </row>
    <row r="103" spans="1:12" x14ac:dyDescent="0.15">
      <c r="H103" s="14"/>
    </row>
    <row r="104" spans="1:12" x14ac:dyDescent="0.15">
      <c r="H104" s="14"/>
    </row>
    <row r="105" spans="1:12" x14ac:dyDescent="0.15">
      <c r="H105" s="14"/>
    </row>
    <row r="106" spans="1:12" x14ac:dyDescent="0.15">
      <c r="H106" s="14"/>
    </row>
    <row r="107" spans="1:12" x14ac:dyDescent="0.15">
      <c r="H107" s="14"/>
    </row>
    <row r="108" spans="1:12" x14ac:dyDescent="0.15">
      <c r="H108" s="14"/>
    </row>
    <row r="109" spans="1:12" x14ac:dyDescent="0.15">
      <c r="H109" s="14"/>
    </row>
    <row r="110" spans="1:12" x14ac:dyDescent="0.15">
      <c r="H110" s="14"/>
    </row>
    <row r="111" spans="1:12" x14ac:dyDescent="0.15">
      <c r="H111" s="14"/>
    </row>
    <row r="112" spans="1:12" x14ac:dyDescent="0.15">
      <c r="H112" s="14"/>
    </row>
    <row r="113" spans="8:8" x14ac:dyDescent="0.15">
      <c r="H113" s="14"/>
    </row>
    <row r="114" spans="8:8" x14ac:dyDescent="0.15">
      <c r="H114" s="14"/>
    </row>
    <row r="115" spans="8:8" x14ac:dyDescent="0.15">
      <c r="H115" s="14"/>
    </row>
    <row r="116" spans="8:8" x14ac:dyDescent="0.15">
      <c r="H116" s="14"/>
    </row>
    <row r="117" spans="8:8" x14ac:dyDescent="0.15">
      <c r="H117" s="14"/>
    </row>
    <row r="118" spans="8:8" x14ac:dyDescent="0.15">
      <c r="H118" s="14"/>
    </row>
    <row r="119" spans="8:8" x14ac:dyDescent="0.15">
      <c r="H119" s="14"/>
    </row>
    <row r="120" spans="8:8" x14ac:dyDescent="0.15">
      <c r="H120" s="14"/>
    </row>
    <row r="121" spans="8:8" x14ac:dyDescent="0.15">
      <c r="H121" s="14"/>
    </row>
    <row r="122" spans="8:8" x14ac:dyDescent="0.15">
      <c r="H122" s="14"/>
    </row>
    <row r="123" spans="8:8" x14ac:dyDescent="0.15">
      <c r="H123" s="14"/>
    </row>
    <row r="124" spans="8:8" x14ac:dyDescent="0.15">
      <c r="H124" s="14"/>
    </row>
    <row r="125" spans="8:8" x14ac:dyDescent="0.15">
      <c r="H125" s="14"/>
    </row>
    <row r="126" spans="8:8" x14ac:dyDescent="0.15">
      <c r="H126" s="14"/>
    </row>
    <row r="127" spans="8:8" x14ac:dyDescent="0.15">
      <c r="H127" s="14"/>
    </row>
    <row r="128" spans="8:8" x14ac:dyDescent="0.15">
      <c r="H128" s="14"/>
    </row>
    <row r="129" spans="8:8" x14ac:dyDescent="0.15">
      <c r="H129" s="14"/>
    </row>
    <row r="130" spans="8:8" x14ac:dyDescent="0.15">
      <c r="H130" s="14"/>
    </row>
    <row r="131" spans="8:8" x14ac:dyDescent="0.15">
      <c r="H131" s="14"/>
    </row>
    <row r="132" spans="8:8" x14ac:dyDescent="0.15">
      <c r="H132" s="14"/>
    </row>
    <row r="133" spans="8:8" x14ac:dyDescent="0.15">
      <c r="H133" s="14"/>
    </row>
    <row r="134" spans="8:8" x14ac:dyDescent="0.15">
      <c r="H134" s="14"/>
    </row>
    <row r="135" spans="8:8" x14ac:dyDescent="0.15">
      <c r="H135" s="14"/>
    </row>
    <row r="136" spans="8:8" x14ac:dyDescent="0.15">
      <c r="H136" s="14"/>
    </row>
    <row r="137" spans="8:8" x14ac:dyDescent="0.15">
      <c r="H137" s="14"/>
    </row>
    <row r="138" spans="8:8" x14ac:dyDescent="0.15">
      <c r="H138" s="14"/>
    </row>
    <row r="139" spans="8:8" x14ac:dyDescent="0.15">
      <c r="H139" s="14"/>
    </row>
    <row r="140" spans="8:8" x14ac:dyDescent="0.15">
      <c r="H140" s="14"/>
    </row>
    <row r="141" spans="8:8" x14ac:dyDescent="0.15">
      <c r="H141" s="14"/>
    </row>
    <row r="142" spans="8:8" x14ac:dyDescent="0.15">
      <c r="H142" s="14"/>
    </row>
    <row r="143" spans="8:8" x14ac:dyDescent="0.15">
      <c r="H143" s="14"/>
    </row>
    <row r="144" spans="8:8" x14ac:dyDescent="0.15">
      <c r="H144" s="14"/>
    </row>
    <row r="145" spans="8:8" x14ac:dyDescent="0.15">
      <c r="H145" s="14"/>
    </row>
    <row r="146" spans="8:8" x14ac:dyDescent="0.15">
      <c r="H146" s="14"/>
    </row>
    <row r="147" spans="8:8" x14ac:dyDescent="0.15">
      <c r="H147" s="14"/>
    </row>
    <row r="148" spans="8:8" x14ac:dyDescent="0.15">
      <c r="H148" s="14"/>
    </row>
    <row r="149" spans="8:8" x14ac:dyDescent="0.15">
      <c r="H149" s="14"/>
    </row>
    <row r="150" spans="8:8" x14ac:dyDescent="0.15">
      <c r="H150" s="14"/>
    </row>
    <row r="151" spans="8:8" x14ac:dyDescent="0.15">
      <c r="H151" s="14"/>
    </row>
    <row r="152" spans="8:8" x14ac:dyDescent="0.15">
      <c r="H152" s="14"/>
    </row>
    <row r="153" spans="8:8" x14ac:dyDescent="0.15">
      <c r="H153" s="14"/>
    </row>
    <row r="154" spans="8:8" x14ac:dyDescent="0.15">
      <c r="H154" s="14"/>
    </row>
    <row r="155" spans="8:8" x14ac:dyDescent="0.15">
      <c r="H155" s="14"/>
    </row>
    <row r="156" spans="8:8" x14ac:dyDescent="0.15">
      <c r="H156" s="14"/>
    </row>
    <row r="157" spans="8:8" x14ac:dyDescent="0.15">
      <c r="H157" s="14"/>
    </row>
    <row r="158" spans="8:8" x14ac:dyDescent="0.15">
      <c r="H158" s="14"/>
    </row>
    <row r="159" spans="8:8" x14ac:dyDescent="0.15">
      <c r="H159" s="14"/>
    </row>
    <row r="160" spans="8:8" x14ac:dyDescent="0.15">
      <c r="H160" s="14"/>
    </row>
    <row r="161" spans="8:8" x14ac:dyDescent="0.15">
      <c r="H161" s="14"/>
    </row>
    <row r="162" spans="8:8" x14ac:dyDescent="0.15">
      <c r="H162" s="14"/>
    </row>
    <row r="163" spans="8:8" x14ac:dyDescent="0.15">
      <c r="H163" s="14"/>
    </row>
    <row r="164" spans="8:8" x14ac:dyDescent="0.15">
      <c r="H164" s="14"/>
    </row>
    <row r="165" spans="8:8" x14ac:dyDescent="0.15">
      <c r="H165" s="14"/>
    </row>
    <row r="166" spans="8:8" x14ac:dyDescent="0.15">
      <c r="H166" s="14"/>
    </row>
    <row r="167" spans="8:8" x14ac:dyDescent="0.15">
      <c r="H167" s="14"/>
    </row>
    <row r="168" spans="8:8" x14ac:dyDescent="0.15">
      <c r="H168" s="14"/>
    </row>
    <row r="169" spans="8:8" x14ac:dyDescent="0.15">
      <c r="H169" s="14"/>
    </row>
    <row r="170" spans="8:8" x14ac:dyDescent="0.15">
      <c r="H170" s="14"/>
    </row>
    <row r="171" spans="8:8" x14ac:dyDescent="0.15">
      <c r="H171" s="14"/>
    </row>
    <row r="172" spans="8:8" x14ac:dyDescent="0.15">
      <c r="H172" s="14"/>
    </row>
    <row r="173" spans="8:8" x14ac:dyDescent="0.15">
      <c r="H173" s="14"/>
    </row>
    <row r="174" spans="8:8" x14ac:dyDescent="0.15">
      <c r="H174" s="14"/>
    </row>
    <row r="175" spans="8:8" x14ac:dyDescent="0.15">
      <c r="H175" s="14"/>
    </row>
    <row r="176" spans="8:8" x14ac:dyDescent="0.15">
      <c r="H176" s="14"/>
    </row>
    <row r="177" spans="8:8" x14ac:dyDescent="0.15">
      <c r="H177" s="14"/>
    </row>
    <row r="178" spans="8:8" x14ac:dyDescent="0.15">
      <c r="H178" s="14"/>
    </row>
    <row r="179" spans="8:8" x14ac:dyDescent="0.15">
      <c r="H179" s="14"/>
    </row>
    <row r="180" spans="8:8" x14ac:dyDescent="0.15">
      <c r="H180" s="14"/>
    </row>
    <row r="181" spans="8:8" x14ac:dyDescent="0.15">
      <c r="H181" s="14"/>
    </row>
    <row r="182" spans="8:8" x14ac:dyDescent="0.15">
      <c r="H182" s="14"/>
    </row>
    <row r="183" spans="8:8" x14ac:dyDescent="0.15">
      <c r="H183" s="14"/>
    </row>
    <row r="184" spans="8:8" x14ac:dyDescent="0.15">
      <c r="H184" s="14"/>
    </row>
    <row r="185" spans="8:8" x14ac:dyDescent="0.15">
      <c r="H185" s="14"/>
    </row>
    <row r="186" spans="8:8" x14ac:dyDescent="0.15">
      <c r="H186" s="14"/>
    </row>
    <row r="187" spans="8:8" x14ac:dyDescent="0.15">
      <c r="H187" s="14"/>
    </row>
    <row r="188" spans="8:8" x14ac:dyDescent="0.15">
      <c r="H188" s="14"/>
    </row>
    <row r="189" spans="8:8" x14ac:dyDescent="0.15">
      <c r="H189" s="14"/>
    </row>
    <row r="190" spans="8:8" x14ac:dyDescent="0.15">
      <c r="H190" s="14"/>
    </row>
    <row r="191" spans="8:8" x14ac:dyDescent="0.15">
      <c r="H191" s="14"/>
    </row>
    <row r="192" spans="8:8" x14ac:dyDescent="0.15">
      <c r="H192" s="14"/>
    </row>
    <row r="193" spans="8:8" x14ac:dyDescent="0.15">
      <c r="H193" s="14"/>
    </row>
    <row r="194" spans="8:8" x14ac:dyDescent="0.15">
      <c r="H194" s="14"/>
    </row>
    <row r="195" spans="8:8" x14ac:dyDescent="0.15">
      <c r="H195" s="14"/>
    </row>
    <row r="196" spans="8:8" x14ac:dyDescent="0.15">
      <c r="H196" s="14"/>
    </row>
    <row r="197" spans="8:8" x14ac:dyDescent="0.15">
      <c r="H197" s="14"/>
    </row>
    <row r="198" spans="8:8" x14ac:dyDescent="0.15">
      <c r="H198" s="14"/>
    </row>
    <row r="199" spans="8:8" x14ac:dyDescent="0.15">
      <c r="H199" s="14"/>
    </row>
    <row r="200" spans="8:8" x14ac:dyDescent="0.15">
      <c r="H200" s="14"/>
    </row>
    <row r="201" spans="8:8" x14ac:dyDescent="0.15">
      <c r="H201" s="14"/>
    </row>
    <row r="202" spans="8:8" x14ac:dyDescent="0.15">
      <c r="H202" s="14"/>
    </row>
  </sheetData>
  <autoFilter ref="A1:L202" xr:uid="{00000000-0009-0000-0000-000007000000}">
    <sortState xmlns:xlrd2="http://schemas.microsoft.com/office/spreadsheetml/2017/richdata2" ref="A2:L201">
      <sortCondition ref="A2:A201"/>
    </sortState>
  </autoFilter>
  <pageMargins left="0.7" right="0.7" top="0.75" bottom="0.75" header="0.3" footer="0.3"/>
  <pageSetup paperSize="9" orientation="portrait" horizontalDpi="4294967293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V49"/>
  <sheetViews>
    <sheetView zoomScaleNormal="100" workbookViewId="0">
      <selection activeCell="J41" sqref="J41"/>
    </sheetView>
  </sheetViews>
  <sheetFormatPr baseColWidth="10" defaultColWidth="9" defaultRowHeight="13" x14ac:dyDescent="0.15"/>
  <cols>
    <col min="1" max="1" width="15.1640625" style="42" customWidth="1"/>
    <col min="2" max="2" width="13" style="42" customWidth="1"/>
    <col min="3" max="3" width="23" style="42" customWidth="1"/>
    <col min="4" max="6" width="11.1640625" style="40" customWidth="1"/>
    <col min="7" max="7" width="12.1640625" style="39" customWidth="1"/>
    <col min="8" max="8" width="12.5" style="39" customWidth="1"/>
    <col min="9" max="9" width="12.33203125" style="39" customWidth="1"/>
    <col min="10" max="10" width="12.1640625" style="39" customWidth="1"/>
    <col min="11" max="11" width="12.1640625" style="39" hidden="1" customWidth="1"/>
    <col min="12" max="12" width="9" style="40" customWidth="1"/>
    <col min="13" max="13" width="11" style="39" customWidth="1"/>
    <col min="14" max="14" width="8.33203125" style="40" customWidth="1"/>
    <col min="15" max="15" width="10.5" style="39" customWidth="1"/>
    <col min="16" max="17" width="8.6640625" style="41" customWidth="1"/>
    <col min="18" max="18" width="9.5" style="39" customWidth="1"/>
    <col min="19" max="19" width="9.5" style="52" customWidth="1"/>
    <col min="20" max="20" width="8.6640625" style="40" customWidth="1"/>
    <col min="21" max="21" width="26" style="38" hidden="1" customWidth="1"/>
    <col min="22" max="22" width="9.1640625" style="38" hidden="1" customWidth="1"/>
    <col min="23" max="16384" width="9" style="38"/>
  </cols>
  <sheetData>
    <row r="1" spans="1:22" s="25" customFormat="1" ht="67" thickBot="1" x14ac:dyDescent="0.2">
      <c r="A1" s="53" t="s">
        <v>59</v>
      </c>
      <c r="B1" s="54" t="s">
        <v>3</v>
      </c>
      <c r="C1" s="55" t="s">
        <v>215</v>
      </c>
      <c r="D1" s="56" t="s">
        <v>9</v>
      </c>
      <c r="E1" s="56" t="s">
        <v>8</v>
      </c>
      <c r="F1" s="57" t="s">
        <v>7</v>
      </c>
      <c r="G1" s="58" t="s">
        <v>72</v>
      </c>
      <c r="H1" s="59" t="s">
        <v>209</v>
      </c>
      <c r="I1" s="59" t="s">
        <v>210</v>
      </c>
      <c r="J1" s="60" t="s">
        <v>73</v>
      </c>
      <c r="K1" s="61" t="s">
        <v>74</v>
      </c>
      <c r="L1" s="62" t="s">
        <v>206</v>
      </c>
      <c r="M1" s="43" t="s">
        <v>212</v>
      </c>
      <c r="N1" s="44" t="s">
        <v>207</v>
      </c>
      <c r="O1" s="45" t="s">
        <v>211</v>
      </c>
      <c r="P1" s="46" t="s">
        <v>71</v>
      </c>
      <c r="Q1" s="47" t="s">
        <v>205</v>
      </c>
      <c r="R1" s="48" t="s">
        <v>208</v>
      </c>
      <c r="S1" s="50" t="s">
        <v>214</v>
      </c>
      <c r="T1" s="49" t="s">
        <v>213</v>
      </c>
      <c r="U1" s="25" t="s">
        <v>60</v>
      </c>
      <c r="V1" s="25">
        <v>3</v>
      </c>
    </row>
    <row r="2" spans="1:22" customFormat="1" x14ac:dyDescent="0.15">
      <c r="A2" s="109" t="s">
        <v>109</v>
      </c>
      <c r="B2" s="109" t="s">
        <v>110</v>
      </c>
      <c r="C2" t="str">
        <f>CONCATENATE(B2," ",A2)</f>
        <v>JILL SEEMAN</v>
      </c>
      <c r="D2" s="35" t="str">
        <f>IF($A2="","",IF(ISERROR(VLOOKUP($A2&amp;" "&amp;$B2,'Race 2 adjusted'!$C$2:$K$99,3,FALSE)),"",VLOOKUP($A2&amp;" "&amp;$B2,'Race 2 adjusted'!$C$2:$K$99,3,FALSE)))</f>
        <v>Women</v>
      </c>
      <c r="E2" s="35">
        <f>IF($A2="","",IF(ISERROR(VLOOKUP($A2&amp;" "&amp;$B2,'Race 2 adjusted'!$C$2:$K$99,4,FALSE)),"",VLOOKUP($A2&amp;" "&amp;$B2,'Race 2 adjusted'!$C$2:$K$99,4,FALSE)))</f>
        <v>52</v>
      </c>
      <c r="F2" s="36" t="str">
        <f>IF(D2="Men",VLOOKUP(E2,'Time trial standards'!$A$3:$H$83,7,TRUE),VLOOKUP(E2,'Time trial standards'!$A$3:$H$83,8,TRUE))</f>
        <v>WMAS5</v>
      </c>
      <c r="G2" s="30" t="str">
        <f>IF(A2="","",IF(ISERROR(VLOOKUP(A2&amp;" "&amp;B2,'Race 1 adjusted'!C$2:K$100,9,FALSE)),"",VLOOKUP(A2&amp;" "&amp;B2,'Race 1 adjusted'!C$2:K$100,9,FALSE)))</f>
        <v/>
      </c>
      <c r="H2" s="29">
        <f>IF(A2="","",IF(ISERROR(VLOOKUP(A2&amp;" "&amp;B2,'Race 2 adjusted'!C$2:K$99,9,FALSE)),"",VLOOKUP(A2&amp;" "&amp;B2,'Race 2 adjusted'!C$2:K$99,9,FALSE)))</f>
        <v>-29.008451257861633</v>
      </c>
      <c r="I2" s="29">
        <f>IF(A2="","",IF(ISERROR(VLOOKUP(A2&amp;" "&amp;B2,'Race 3 adjusted'!C$2:K$94,9,FALSE)),"",VLOOKUP(A2&amp;" "&amp;B2,'Race 3 adjusted'!C$2:K$94,9,FALSE)))</f>
        <v>-29.47167114996639</v>
      </c>
      <c r="J2" s="31" t="str">
        <f>IF(A2="","",IF(ISERROR(VLOOKUP(A2&amp;" "&amp;B2,'Race 4 adjusted'!C$2:K$100,9,FALSE)),"",VLOOKUP(A2&amp;" "&amp;B2,'Race 4 adjusted'!C$2:K$100,9,FALSE)))</f>
        <v/>
      </c>
      <c r="K2" s="26" t="str">
        <f>IF(A2="","",IF(ISERROR(VLOOKUP(A2&amp;" "&amp;B2,#REF!,9,FALSE)),"",VLOOKUP(A2&amp;" "&amp;B2,#REF!,9,FALSE)))</f>
        <v/>
      </c>
      <c r="L2" s="32">
        <f t="array" ref="L2">SUMPRODUCT(--(LEN(G2:J2)&gt;0))</f>
        <v>2</v>
      </c>
      <c r="M2" s="30" t="str">
        <f>IF(B2="","",IF(COUNT(G2:K2)&lt;V$1,"",IF(V$1=1,(AVERAGE(SMALL(G2:K2,1))),IF(V$1=2,(AVERAGE(SMALL(G2:K2,{1,2}))),(AVERAGE(SMALL(G2:K2,{1,2,3})))))))</f>
        <v/>
      </c>
      <c r="N2" s="33" t="str">
        <f>IF(M2="","",RANK(M2,M$2:M$51,1))</f>
        <v/>
      </c>
      <c r="O2" s="30">
        <f>IF(B2="","",IF(COUNT(G2:K2)&lt;2,"",(AVERAGE(SMALL(G2:K2,{1,2})))))</f>
        <v>-29.24006120391401</v>
      </c>
      <c r="P2" s="37">
        <f>IF(O2="","",RANK(O2,O$2:O$51,1))</f>
        <v>1</v>
      </c>
      <c r="Q2" s="34">
        <f>IF(O2="","",COUNTIFS($D$2:$D$23,D2,$O$2:$O$23,"&lt;" &amp; O2,$O$2:$O$23,"&lt;&gt;0")+1)</f>
        <v>1</v>
      </c>
      <c r="R2" s="30">
        <f>IF(B2="","",IF(COUNT(G2:K2)&lt;1,"",SMALL(G2:K2,1)))</f>
        <v>-29.47167114996639</v>
      </c>
      <c r="S2" s="51">
        <f>IF(R2="","",RANK(R2,R$2:R$51,1))</f>
        <v>2</v>
      </c>
      <c r="T2" s="33">
        <f>IF(R2="","",COUNTIFS($D$2:$D$23,D2,$R$2:$R$23,"&lt;" &amp; R2,$R$2:$R$23,"&lt;&gt;0")+1)</f>
        <v>1</v>
      </c>
    </row>
    <row r="3" spans="1:22" customFormat="1" x14ac:dyDescent="0.15">
      <c r="A3" t="s">
        <v>98</v>
      </c>
      <c r="B3" t="s">
        <v>99</v>
      </c>
      <c r="C3" t="str">
        <f>CONCATENATE(B3," ",A3)</f>
        <v>NICHOLAS CHABREL</v>
      </c>
      <c r="D3" s="35" t="str">
        <f>IF($A3="","",IF(ISERROR(VLOOKUP($A3&amp;" "&amp;$B3,'Race 2 adjusted'!$C$2:$K$99,3,FALSE)),"",VLOOKUP($A3&amp;" "&amp;$B3,'Race 2 adjusted'!$C$2:$K$99,3,FALSE)))</f>
        <v>Men</v>
      </c>
      <c r="E3" s="35">
        <f>IF($A3="","",IF(ISERROR(VLOOKUP($A3&amp;" "&amp;$B3,'Race 2 adjusted'!$C$2:$K$99,4,FALSE)),"",VLOOKUP($A3&amp;" "&amp;$B3,'Race 2 adjusted'!$C$2:$K$99,4,FALSE)))</f>
        <v>47</v>
      </c>
      <c r="F3" s="36" t="str">
        <f>IF(D3="Men",VLOOKUP(E3,'Time trial standards'!$A$3:$H$83,7,TRUE),VLOOKUP(E3,'Time trial standards'!$A$3:$H$83,8,TRUE))</f>
        <v>MMAS4</v>
      </c>
      <c r="G3" s="30">
        <f>IF(A3="","",IF(ISERROR(VLOOKUP(A3&amp;" "&amp;B3,'Race 1 adjusted'!C$2:K$100,9,FALSE)),"",VLOOKUP(A3&amp;" "&amp;B3,'Race 1 adjusted'!C$2:K$100,9,FALSE)))</f>
        <v>-25.5428700361011</v>
      </c>
      <c r="H3" s="29">
        <f>IF(A3="","",IF(ISERROR(VLOOKUP(A3&amp;" "&amp;B3,'Race 2 adjusted'!C$2:K$99,9,FALSE)),"",VLOOKUP(A3&amp;" "&amp;B3,'Race 2 adjusted'!C$2:K$99,9,FALSE)))</f>
        <v>-24.020595577746079</v>
      </c>
      <c r="I3" s="29" t="str">
        <f>IF(A3="","",IF(ISERROR(VLOOKUP(A3&amp;" "&amp;B3,'Race 3 adjusted'!C$2:K$94,9,FALSE)),"",VLOOKUP(A3&amp;" "&amp;B3,'Race 3 adjusted'!C$2:K$94,9,FALSE)))</f>
        <v/>
      </c>
      <c r="J3" s="31" t="str">
        <f>IF(A3="","",IF(ISERROR(VLOOKUP(A3&amp;" "&amp;B3,'Race 4 adjusted'!C$2:K$100,9,FALSE)),"",VLOOKUP(A3&amp;" "&amp;B3,'Race 4 adjusted'!C$2:K$100,9,FALSE)))</f>
        <v/>
      </c>
      <c r="K3" s="26" t="str">
        <f>IF(A3="","",IF(ISERROR(VLOOKUP(A3&amp;" "&amp;B3,#REF!,9,FALSE)),"",VLOOKUP(A3&amp;" "&amp;B3,#REF!,9,FALSE)))</f>
        <v/>
      </c>
      <c r="L3" s="32">
        <f t="array" ref="L3">SUMPRODUCT(--(LEN(G3:J3)&gt;0))</f>
        <v>2</v>
      </c>
      <c r="M3" s="30" t="str">
        <f>IF(B3="","",IF(COUNT(G3:K3)&lt;V$1,"",IF(V$1=1,(AVERAGE(SMALL(G3:K3,1))),IF(V$1=2,(AVERAGE(SMALL(G3:K3,{1,2}))),(AVERAGE(SMALL(G3:K3,{1,2,3})))))))</f>
        <v/>
      </c>
      <c r="N3" s="33" t="str">
        <f>IF(M3="","",RANK(M3,M$2:M$51,1))</f>
        <v/>
      </c>
      <c r="O3" s="30">
        <f>IF(B3="","",IF(COUNT(G3:K3)&lt;2,"",(AVERAGE(SMALL(G3:K3,{1,2})))))</f>
        <v>-24.781732806923589</v>
      </c>
      <c r="P3" s="37">
        <f>IF(O3="","",RANK(O3,O$2:O$51,1))</f>
        <v>2</v>
      </c>
      <c r="Q3" s="34">
        <f>IF(O3="","",COUNTIFS($D$2:$D$23,D3,$O$2:$O$23,"&lt;" &amp; O3,$O$2:$O$23,"&lt;&gt;0")+1)</f>
        <v>1</v>
      </c>
      <c r="R3" s="30">
        <f>IF(B3="","",IF(COUNT(G3:K3)&lt;1,"",SMALL(G3:K3,1)))</f>
        <v>-25.5428700361011</v>
      </c>
      <c r="S3" s="51">
        <f>IF(R3="","",RANK(R3,R$2:R$51,1))</f>
        <v>3</v>
      </c>
      <c r="T3" s="33">
        <f>IF(R3="","",COUNTIFS($D$2:$D$23,D3,$R$2:$R$23,"&lt;" &amp; R3,$R$2:$R$23,"&lt;&gt;0")+1)</f>
        <v>1</v>
      </c>
    </row>
    <row r="4" spans="1:22" customFormat="1" x14ac:dyDescent="0.15">
      <c r="A4" t="s">
        <v>165</v>
      </c>
      <c r="B4" t="s">
        <v>222</v>
      </c>
      <c r="C4" t="str">
        <f>CONCATENATE(B4," ",A4)</f>
        <v>JODIE BATCHELOR</v>
      </c>
      <c r="D4" s="35" t="str">
        <f>IF($A4="","",IF(ISERROR(VLOOKUP($A4&amp;" "&amp;$B4,'Race 1 adjusted'!$C$2:$K$100,3,FALSE)),"",VLOOKUP($A4&amp;" "&amp;$B4,'Race 1 adjusted'!$C$2:$K$100,3,FALSE)))</f>
        <v>Women</v>
      </c>
      <c r="E4" s="35">
        <f>IF($A4="","",IF(ISERROR(VLOOKUP($A4&amp;" "&amp;$B4,'Race 1 adjusted'!$C$2:$K$100,4,FALSE)),"",VLOOKUP($A4&amp;" "&amp;$B4,'Race 1 adjusted'!$C$2:$K$100,4,FALSE)))</f>
        <v>52</v>
      </c>
      <c r="F4" s="36" t="str">
        <f>IF(D4="Men",VLOOKUP(E4,'Time trial standards'!$A$3:$H$83,7,TRUE),VLOOKUP(E4,'Time trial standards'!$A$3:$H$83,8,TRUE))</f>
        <v>WMAS5</v>
      </c>
      <c r="G4" s="30">
        <f>IF(A4="","",IF(ISERROR(VLOOKUP(A4&amp;" "&amp;B4,'Race 1 adjusted'!C$2:K$100,9,FALSE)),"",VLOOKUP(A4&amp;" "&amp;B4,'Race 1 adjusted'!C$2:K$100,9,FALSE)))</f>
        <v>-12.683073376496004</v>
      </c>
      <c r="H4" s="29">
        <f>IF(A4="","",IF(ISERROR(VLOOKUP(A4&amp;" "&amp;B4,'Race 2 adjusted'!C$2:K$99,9,FALSE)),"",VLOOKUP(A4&amp;" "&amp;B4,'Race 2 adjusted'!C$2:K$99,9,FALSE)))</f>
        <v>-14.984109109109117</v>
      </c>
      <c r="I4" s="29">
        <f>IF(A4="","",IF(ISERROR(VLOOKUP(A4&amp;" "&amp;B4,'Race 3 adjusted'!C$2:K$94,9,FALSE)),"",VLOOKUP(A4&amp;" "&amp;B4,'Race 3 adjusted'!C$2:K$94,9,FALSE)))</f>
        <v>-15.422287170263788</v>
      </c>
      <c r="J4" s="31" t="str">
        <f>IF(A4="","",IF(ISERROR(VLOOKUP(A4&amp;" "&amp;B4,'Race 4 adjusted'!C$2:K$100,9,FALSE)),"",VLOOKUP(A4&amp;" "&amp;B4,'Race 4 adjusted'!C$2:K$100,9,FALSE)))</f>
        <v/>
      </c>
      <c r="K4" s="26" t="str">
        <f>IF(A4="","",IF(ISERROR(VLOOKUP(A4&amp;" "&amp;B4,#REF!,9,FALSE)),"",VLOOKUP(A4&amp;" "&amp;B4,#REF!,9,FALSE)))</f>
        <v/>
      </c>
      <c r="L4" s="32">
        <f t="array" ref="L4">SUMPRODUCT(--(LEN(G4:J4)&gt;0))</f>
        <v>3</v>
      </c>
      <c r="M4" s="30">
        <f>IF(B4="","",IF(COUNT(G4:K4)&lt;V$1,"",IF(V$1=1,(AVERAGE(SMALL(G4:K4,1))),IF(V$1=2,(AVERAGE(SMALL(G4:K4,{1,2}))),(AVERAGE(SMALL(G4:K4,{1,2,3})))))))</f>
        <v>-14.363156551956303</v>
      </c>
      <c r="N4" s="33">
        <f>IF(M4="","",RANK(M4,M$2:M$51,1))</f>
        <v>3</v>
      </c>
      <c r="O4" s="30">
        <f>IF(B4="","",IF(COUNT(G4:K4)&lt;2,"",(AVERAGE(SMALL(G4:K4,{1,2})))))</f>
        <v>-15.203198139686453</v>
      </c>
      <c r="P4" s="37">
        <f>IF(O4="","",RANK(O4,O$2:O$51,1))</f>
        <v>5</v>
      </c>
      <c r="Q4" s="34">
        <f>IF(O4="","",COUNTIFS($D$2:$D$23,D4,$O$2:$O$23,"&lt;" &amp; O4,$O$2:$O$23,"&lt;&gt;0")+1)</f>
        <v>2</v>
      </c>
      <c r="R4" s="30">
        <f>IF(B4="","",IF(COUNT(G4:K4)&lt;1,"",SMALL(G4:K4,1)))</f>
        <v>-15.422287170263788</v>
      </c>
      <c r="S4" s="51">
        <f>IF(R4="","",RANK(R4,R$2:R$51,1))</f>
        <v>10</v>
      </c>
      <c r="T4" s="33">
        <f>IF(R4="","",COUNTIFS($D$2:$D$23,D4,$R$2:$R$23,"&lt;" &amp; R4,$R$2:$R$23,"&lt;&gt;0")+1)</f>
        <v>2</v>
      </c>
    </row>
    <row r="5" spans="1:22" customFormat="1" x14ac:dyDescent="0.15">
      <c r="A5" t="s">
        <v>153</v>
      </c>
      <c r="B5" t="s">
        <v>154</v>
      </c>
      <c r="C5" t="str">
        <f>CONCATENATE(B5," ",A5)</f>
        <v>DEREK BARNES</v>
      </c>
      <c r="D5" s="35" t="str">
        <f>IF($A5="","",IF(ISERROR(VLOOKUP($A5&amp;" "&amp;$B5,'Race 1 adjusted'!$C$2:$K$100,3,FALSE)),"",VLOOKUP($A5&amp;" "&amp;$B5,'Race 1 adjusted'!$C$2:$K$100,3,FALSE)))</f>
        <v>Men</v>
      </c>
      <c r="E5" s="35">
        <f>IF($A5="","",IF(ISERROR(VLOOKUP($A5&amp;" "&amp;$B5,'Race 1 adjusted'!$C$2:$K$100,4,FALSE)),"",VLOOKUP($A5&amp;" "&amp;$B5,'Race 1 adjusted'!$C$2:$K$100,4,FALSE)))</f>
        <v>62</v>
      </c>
      <c r="F5" s="36" t="str">
        <f>IF(D5="Men",VLOOKUP(E5,'Time trial standards'!$A$3:$H$83,7,TRUE),VLOOKUP(E5,'Time trial standards'!$A$3:$H$83,8,TRUE))</f>
        <v>MMAS7</v>
      </c>
      <c r="G5" s="30">
        <f>IF(A5="","",IF(ISERROR(VLOOKUP(A5&amp;" "&amp;B5,'Race 1 adjusted'!C$2:K$100,9,FALSE)),"",VLOOKUP(A5&amp;" "&amp;B5,'Race 1 adjusted'!C$2:K$100,9,FALSE)))</f>
        <v>-19.664425105485215</v>
      </c>
      <c r="H5" s="29">
        <f>IF(A5="","",IF(ISERROR(VLOOKUP(A5&amp;" "&amp;B5,'Race 2 adjusted'!C$2:K$99,9,FALSE)),"",VLOOKUP(A5&amp;" "&amp;B5,'Race 2 adjusted'!C$2:K$99,9,FALSE)))</f>
        <v>-19.892068273092367</v>
      </c>
      <c r="I5" s="29">
        <f>IF(A5="","",IF(ISERROR(VLOOKUP(A5&amp;" "&amp;B5,'Race 3 adjusted'!C$2:K$94,9,FALSE)),"",VLOOKUP(A5&amp;" "&amp;B5,'Race 3 adjusted'!C$2:K$94,9,FALSE)))</f>
        <v>-22.272788131962297</v>
      </c>
      <c r="J5" s="31" t="str">
        <f>IF(A5="","",IF(ISERROR(VLOOKUP(A5&amp;" "&amp;B5,'Race 4 adjusted'!C$2:K$100,9,FALSE)),"",VLOOKUP(A5&amp;" "&amp;B5,'Race 4 adjusted'!C$2:K$100,9,FALSE)))</f>
        <v/>
      </c>
      <c r="K5" s="26" t="str">
        <f>IF(A5="","",IF(ISERROR(VLOOKUP(A5&amp;" "&amp;B5,#REF!,9,FALSE)),"",VLOOKUP(A5&amp;" "&amp;B5,#REF!,9,FALSE)))</f>
        <v/>
      </c>
      <c r="L5" s="32">
        <f t="array" ref="L5">SUMPRODUCT(--(LEN(G5:J5)&gt;0))</f>
        <v>3</v>
      </c>
      <c r="M5" s="30">
        <f>IF(B5="","",IF(COUNT(G5:K5)&lt;V$1,"",IF(V$1=1,(AVERAGE(SMALL(G5:K5,1))),IF(V$1=2,(AVERAGE(SMALL(G5:K5,{1,2}))),(AVERAGE(SMALL(G5:K5,{1,2,3})))))))</f>
        <v>-20.609760503513293</v>
      </c>
      <c r="N5" s="33">
        <f>IF(M5="","",RANK(M5,M$2:M$51,1))</f>
        <v>1</v>
      </c>
      <c r="O5" s="30">
        <f>IF(B5="","",IF(COUNT(G5:K5)&lt;2,"",(AVERAGE(SMALL(G5:K5,{1,2})))))</f>
        <v>-21.082428202527332</v>
      </c>
      <c r="P5" s="37">
        <f>IF(O5="","",RANK(O5,O$2:O$51,1))</f>
        <v>3</v>
      </c>
      <c r="Q5" s="34">
        <f>IF(O5="","",COUNTIFS($D$2:$D$23,D5,$O$2:$O$23,"&lt;" &amp; O5,$O$2:$O$23,"&lt;&gt;0")+1)</f>
        <v>2</v>
      </c>
      <c r="R5" s="30">
        <f>IF(B5="","",IF(COUNT(G5:K5)&lt;1,"",SMALL(G5:K5,1)))</f>
        <v>-22.272788131962297</v>
      </c>
      <c r="S5" s="51">
        <f>IF(R5="","",RANK(R5,R$2:R$51,1))</f>
        <v>5</v>
      </c>
      <c r="T5" s="33">
        <f>IF(R5="","",COUNTIFS($D$2:$D$23,D5,$R$2:$R$23,"&lt;" &amp; R5,$R$2:$R$23,"&lt;&gt;0")+1)</f>
        <v>2</v>
      </c>
    </row>
    <row r="6" spans="1:22" customFormat="1" x14ac:dyDescent="0.15">
      <c r="A6" s="109" t="s">
        <v>18</v>
      </c>
      <c r="B6" s="109" t="s">
        <v>79</v>
      </c>
      <c r="C6" t="str">
        <f>CONCATENATE(B6," ",A6)</f>
        <v>MARGARET BOYLAN</v>
      </c>
      <c r="D6" s="35" t="str">
        <f>IF($A6="","",IF(ISERROR(VLOOKUP($A6&amp;" "&amp;$B6,'Race 2 adjusted'!$C$2:$K$99,3,FALSE)),"",VLOOKUP($A6&amp;" "&amp;$B6,'Race 2 adjusted'!$C$2:$K$99,3,FALSE)))</f>
        <v>Women</v>
      </c>
      <c r="E6" s="35">
        <f>IF($A6="","",IF(ISERROR(VLOOKUP($A6&amp;" "&amp;$B6,'Race 2 adjusted'!$C$2:$K$99,4,FALSE)),"",VLOOKUP($A6&amp;" "&amp;$B6,'Race 2 adjusted'!$C$2:$K$99,4,FALSE)))</f>
        <v>64</v>
      </c>
      <c r="F6" s="36" t="str">
        <f>IF(D6="Men",VLOOKUP(E6,'Time trial standards'!$A$3:$H$83,7,TRUE),VLOOKUP(E6,'Time trial standards'!$A$3:$H$83,8,TRUE))</f>
        <v>WMAS7</v>
      </c>
      <c r="G6" s="30" t="str">
        <f>IF(A6="","",IF(ISERROR(VLOOKUP(A6&amp;" "&amp;B6,'Race 1 adjusted'!C$2:K$100,9,FALSE)),"",VLOOKUP(A6&amp;" "&amp;B6,'Race 1 adjusted'!C$2:K$100,9,FALSE)))</f>
        <v/>
      </c>
      <c r="H6" s="29">
        <f>IF(A6="","",IF(ISERROR(VLOOKUP(A6&amp;" "&amp;B6,'Race 2 adjusted'!C$2:K$99,9,FALSE)),"",VLOOKUP(A6&amp;" "&amp;B6,'Race 2 adjusted'!C$2:K$99,9,FALSE)))</f>
        <v>-10.119191242180509</v>
      </c>
      <c r="I6" s="29">
        <f>IF(A6="","",IF(ISERROR(VLOOKUP(A6&amp;" "&amp;B6,'Race 3 adjusted'!C$2:K$94,9,FALSE)),"",VLOOKUP(A6&amp;" "&amp;B6,'Race 3 adjusted'!C$2:K$94,9,FALSE)))</f>
        <v>-10.40197649572649</v>
      </c>
      <c r="J6" s="31"/>
      <c r="K6" s="26"/>
      <c r="L6" s="32">
        <f t="array" ref="L6">SUMPRODUCT(--(LEN(G6:J6)&gt;0))</f>
        <v>2</v>
      </c>
      <c r="M6" s="30" t="str">
        <f>IF(B6="","",IF(COUNT(G6:K6)&lt;V$1,"",IF(V$1=1,(AVERAGE(SMALL(G6:K6,1))),IF(V$1=2,(AVERAGE(SMALL(G6:K6,{1,2}))),(AVERAGE(SMALL(G6:K6,{1,2,3})))))))</f>
        <v/>
      </c>
      <c r="N6" s="33" t="str">
        <f>IF(M6="","",RANK(M6,M$2:M$51,1))</f>
        <v/>
      </c>
      <c r="O6" s="30">
        <f>IF(B6="","",IF(COUNT(G6:K6)&lt;2,"",(AVERAGE(SMALL(G6:K6,{1,2})))))</f>
        <v>-10.2605838689535</v>
      </c>
      <c r="P6" s="37">
        <f>IF(O6="","",RANK(O6,O$2:O$51,1))</f>
        <v>10</v>
      </c>
      <c r="Q6" s="34">
        <f>IF(O6="","",COUNTIFS($D$2:$D$23,D6,$O$2:$O$23,"&lt;" &amp; O6,$O$2:$O$23,"&lt;&gt;0")+1)</f>
        <v>3</v>
      </c>
      <c r="R6" s="30">
        <f>IF(B6="","",IF(COUNT(G6:K6)&lt;1,"",SMALL(G6:K6,1)))</f>
        <v>-10.40197649572649</v>
      </c>
      <c r="S6" s="51">
        <f>IF(R6="","",RANK(R6,R$2:R$51,1))</f>
        <v>23</v>
      </c>
      <c r="T6" s="33">
        <f>IF(R6="","",COUNTIFS($D$2:$D$23,D6,$R$2:$R$23,"&lt;" &amp; R6,$R$2:$R$23,"&lt;&gt;0")+1)</f>
        <v>3</v>
      </c>
    </row>
    <row r="7" spans="1:22" customFormat="1" x14ac:dyDescent="0.15">
      <c r="A7" t="s">
        <v>26</v>
      </c>
      <c r="B7" t="s">
        <v>87</v>
      </c>
      <c r="C7" t="str">
        <f>CONCATENATE(B7," ",A7)</f>
        <v>DARREN WEBB</v>
      </c>
      <c r="D7" s="35" t="str">
        <f>IF($A7="","",IF(ISERROR(VLOOKUP($A7&amp;" "&amp;$B7,'Race 1 adjusted'!$C$2:$K$100,3,FALSE)),"",VLOOKUP($A7&amp;" "&amp;$B7,'Race 1 adjusted'!$C$2:$K$100,3,FALSE)))</f>
        <v>Men</v>
      </c>
      <c r="E7" s="35">
        <f>IF($A7="","",IF(ISERROR(VLOOKUP($A7&amp;" "&amp;$B7,'Race 1 adjusted'!$C$2:$K$100,4,FALSE)),"",VLOOKUP($A7&amp;" "&amp;$B7,'Race 1 adjusted'!$C$2:$K$100,4,FALSE)))</f>
        <v>49</v>
      </c>
      <c r="F7" s="36" t="str">
        <f>IF(D7="Men",VLOOKUP(E7,'Time trial standards'!$A$3:$H$83,7,TRUE),VLOOKUP(E7,'Time trial standards'!$A$3:$H$83,8,TRUE))</f>
        <v>MMAS4</v>
      </c>
      <c r="G7" s="30">
        <f>IF(A7="","",IF(ISERROR(VLOOKUP(A7&amp;" "&amp;B7,'Race 1 adjusted'!C$2:K$100,9,FALSE)),"",VLOOKUP(A7&amp;" "&amp;B7,'Race 1 adjusted'!C$2:K$100,9,FALSE)))</f>
        <v>-15.55884286653515</v>
      </c>
      <c r="H7" s="29">
        <f>IF(A7="","",IF(ISERROR(VLOOKUP(A7&amp;" "&amp;B7,'Race 2 adjusted'!C$2:K$99,9,FALSE)),"",VLOOKUP(A7&amp;" "&amp;B7,'Race 2 adjusted'!C$2:K$99,9,FALSE)))</f>
        <v>-15.482917214191854</v>
      </c>
      <c r="I7" s="29">
        <f>IF(A7="","",IF(ISERROR(VLOOKUP(A7&amp;" "&amp;B7,'Race 3 adjusted'!C$2:K$94,9,FALSE)),"",VLOOKUP(A7&amp;" "&amp;B7,'Race 3 adjusted'!C$2:K$94,9,FALSE)))</f>
        <v>-14.732548701298711</v>
      </c>
      <c r="J7" s="31" t="str">
        <f>IF(A7="","",IF(ISERROR(VLOOKUP(A7&amp;" "&amp;B7,'Race 4 adjusted'!C$2:K$100,9,FALSE)),"",VLOOKUP(A7&amp;" "&amp;B7,'Race 4 adjusted'!C$2:K$100,9,FALSE)))</f>
        <v/>
      </c>
      <c r="K7" s="26" t="str">
        <f>IF(A7="","",IF(ISERROR(VLOOKUP(A7&amp;" "&amp;B7,#REF!,9,FALSE)),"",VLOOKUP(A7&amp;" "&amp;B7,#REF!,9,FALSE)))</f>
        <v/>
      </c>
      <c r="L7" s="32">
        <f t="array" ref="L7">SUMPRODUCT(--(LEN(G7:J7)&gt;0))</f>
        <v>3</v>
      </c>
      <c r="M7" s="30">
        <f>IF(B7="","",IF(COUNT(G7:K7)&lt;V$1,"",IF(V$1=1,(AVERAGE(SMALL(G7:K7,1))),IF(V$1=2,(AVERAGE(SMALL(G7:K7,{1,2}))),(AVERAGE(SMALL(G7:K7,{1,2,3})))))))</f>
        <v>-15.258102927341904</v>
      </c>
      <c r="N7" s="33">
        <f>IF(M7="","",RANK(M7,M$2:M$51,1))</f>
        <v>2</v>
      </c>
      <c r="O7" s="30">
        <f>IF(B7="","",IF(COUNT(G7:K7)&lt;2,"",(AVERAGE(SMALL(G7:K7,{1,2})))))</f>
        <v>-15.520880040363501</v>
      </c>
      <c r="P7" s="37">
        <f>IF(O7="","",RANK(O7,O$2:O$51,1))</f>
        <v>4</v>
      </c>
      <c r="Q7" s="34">
        <f>IF(O7="","",COUNTIFS($D$2:$D$23,D7,$O$2:$O$23,"&lt;" &amp; O7,$O$2:$O$23,"&lt;&gt;0")+1)</f>
        <v>3</v>
      </c>
      <c r="R7" s="30">
        <f>IF(B7="","",IF(COUNT(G7:K7)&lt;1,"",SMALL(G7:K7,1)))</f>
        <v>-15.55884286653515</v>
      </c>
      <c r="S7" s="51">
        <f>IF(R7="","",RANK(R7,R$2:R$51,1))</f>
        <v>8</v>
      </c>
      <c r="T7" s="33">
        <f>IF(R7="","",COUNTIFS($D$2:$D$23,D7,$R$2:$R$23,"&lt;" &amp; R7,$R$2:$R$23,"&lt;&gt;0")+1)</f>
        <v>4</v>
      </c>
    </row>
    <row r="8" spans="1:22" customFormat="1" x14ac:dyDescent="0.15">
      <c r="A8" t="s">
        <v>350</v>
      </c>
      <c r="B8" t="s">
        <v>351</v>
      </c>
      <c r="C8" t="str">
        <f>CONCATENATE(B8," ",A8)</f>
        <v>JOSHUA CRANAGE</v>
      </c>
      <c r="D8" s="35" t="str">
        <f>IF($A8="","",IF(ISERROR(VLOOKUP($A8&amp;" "&amp;$B8,'Race 2 adjusted'!$C$2:$K$99,3,FALSE)),"",VLOOKUP($A8&amp;" "&amp;$B8,'Race 2 adjusted'!$C$2:$K$99,3,FALSE)))</f>
        <v>Men</v>
      </c>
      <c r="E8" s="35">
        <f>IF($A8="","",IF(ISERROR(VLOOKUP($A8&amp;" "&amp;$B8,'Race 2 adjusted'!$C$2:$K$99,4,FALSE)),"",VLOOKUP($A8&amp;" "&amp;$B8,'Race 2 adjusted'!$C$2:$K$99,4,FALSE)))</f>
        <v>17</v>
      </c>
      <c r="F8" s="36" t="str">
        <f>IF(D8="Men",VLOOKUP(E8,'Time trial standards'!$A$3:$H$83,7,TRUE),VLOOKUP(E8,'Time trial standards'!$A$3:$H$83,8,TRUE))</f>
        <v>JMEN</v>
      </c>
      <c r="G8" s="30">
        <f>IF(A8="","",IF(ISERROR(VLOOKUP(A8&amp;" "&amp;B8,'Race 1 adjusted'!C$2:K$100,9,FALSE)),"",VLOOKUP(A8&amp;" "&amp;B8,'Race 1 adjusted'!C$2:K$100,9,FALSE)))</f>
        <v>-12.352339747954954</v>
      </c>
      <c r="H8" s="29">
        <f>IF(A8="","",IF(ISERROR(VLOOKUP(A8&amp;" "&amp;B8,'Race 2 adjusted'!C$2:K$99,9,FALSE)),"",VLOOKUP(A8&amp;" "&amp;B8,'Race 2 adjusted'!C$2:K$99,9,FALSE)))</f>
        <v>-17.32368221467863</v>
      </c>
      <c r="I8" s="29" t="str">
        <f>IF(A8="","",IF(ISERROR(VLOOKUP(A8&amp;" "&amp;B8,'Race 3 adjusted'!C$2:K$94,9,FALSE)),"",VLOOKUP(A8&amp;" "&amp;B8,'Race 3 adjusted'!C$2:K$94,9,FALSE)))</f>
        <v/>
      </c>
      <c r="J8" s="31" t="str">
        <f>IF(A8="","",IF(ISERROR(VLOOKUP(A8&amp;" "&amp;B8,'Race 4 adjusted'!C$2:K$100,9,FALSE)),"",VLOOKUP(A8&amp;" "&amp;B8,'Race 4 adjusted'!C$2:K$100,9,FALSE)))</f>
        <v/>
      </c>
      <c r="K8" s="26" t="str">
        <f>IF(A8="","",IF(ISERROR(VLOOKUP(A8&amp;" "&amp;B8,#REF!,9,FALSE)),"",VLOOKUP(A8&amp;" "&amp;B8,#REF!,9,FALSE)))</f>
        <v/>
      </c>
      <c r="L8" s="32">
        <f t="array" ref="L8">SUMPRODUCT(--(LEN(G8:J8)&gt;0))</f>
        <v>2</v>
      </c>
      <c r="M8" s="30" t="str">
        <f>IF(B8="","",IF(COUNT(G8:K8)&lt;V$1,"",IF(V$1=1,(AVERAGE(SMALL(G8:K8,1))),IF(V$1=2,(AVERAGE(SMALL(G8:K8,{1,2}))),(AVERAGE(SMALL(G8:K8,{1,2,3})))))))</f>
        <v/>
      </c>
      <c r="N8" s="33" t="str">
        <f>IF(M8="","",RANK(M8,M$2:M$51,1))</f>
        <v/>
      </c>
      <c r="O8" s="30">
        <f>IF(B8="","",IF(COUNT(G8:K8)&lt;2,"",(AVERAGE(SMALL(G8:K8,{1,2})))))</f>
        <v>-14.838010981316792</v>
      </c>
      <c r="P8" s="37">
        <f>IF(O8="","",RANK(O8,O$2:O$51,1))</f>
        <v>6</v>
      </c>
      <c r="Q8" s="34">
        <f>IF(O8="","",COUNTIFS($D$2:$D$23,D8,$O$2:$O$23,"&lt;" &amp; O8,$O$2:$O$23,"&lt;&gt;0")+1)</f>
        <v>4</v>
      </c>
      <c r="R8" s="30">
        <f>IF(B8="","",IF(COUNT(G8:K8)&lt;1,"",SMALL(G8:K8,1)))</f>
        <v>-17.32368221467863</v>
      </c>
      <c r="S8" s="51">
        <f>IF(R8="","",RANK(R8,R$2:R$51,1))</f>
        <v>7</v>
      </c>
      <c r="T8" s="33">
        <f>IF(R8="","",COUNTIFS($D$2:$D$23,D8,$R$2:$R$23,"&lt;" &amp; R8,$R$2:$R$23,"&lt;&gt;0")+1)</f>
        <v>3</v>
      </c>
    </row>
    <row r="9" spans="1:22" customFormat="1" x14ac:dyDescent="0.15">
      <c r="A9" t="s">
        <v>129</v>
      </c>
      <c r="B9" t="s">
        <v>130</v>
      </c>
      <c r="C9" t="str">
        <f>CONCATENATE(B9," ",A9)</f>
        <v>ALISON KENT</v>
      </c>
      <c r="D9" s="35" t="str">
        <f>IF($A9="","",IF(ISERROR(VLOOKUP($A9&amp;" "&amp;$B9,'Race 2 adjusted'!$C$2:$K$99,3,FALSE)),"",VLOOKUP($A9&amp;" "&amp;$B9,'Race 2 adjusted'!$C$2:$K$99,3,FALSE)))</f>
        <v>Women</v>
      </c>
      <c r="E9" s="35">
        <f>IF($A9="","",IF(ISERROR(VLOOKUP($A9&amp;" "&amp;$B9,'Race 2 adjusted'!$C$2:$K$99,4,FALSE)),"",VLOOKUP($A9&amp;" "&amp;$B9,'Race 2 adjusted'!$C$2:$K$99,4,FALSE)))</f>
        <v>57</v>
      </c>
      <c r="F9" s="36" t="str">
        <f>IF(D9="Men",VLOOKUP(E9,'Time trial standards'!$A$3:$H$83,7,TRUE),VLOOKUP(E9,'Time trial standards'!$A$3:$H$83,8,TRUE))</f>
        <v>WMAS6</v>
      </c>
      <c r="G9" s="30" t="str">
        <f>IF(A9="","",IF(ISERROR(VLOOKUP(A9&amp;" "&amp;B9,'Race 1 adjusted'!C$2:K$100,9,FALSE)),"",VLOOKUP(A9&amp;" "&amp;B9,'Race 1 adjusted'!C$2:K$100,9,FALSE)))</f>
        <v/>
      </c>
      <c r="H9" s="29">
        <f>IF(A9="","",IF(ISERROR(VLOOKUP(A9&amp;" "&amp;B9,'Race 2 adjusted'!C$2:K$99,9,FALSE)),"",VLOOKUP(A9&amp;" "&amp;B9,'Race 2 adjusted'!C$2:K$99,9,FALSE)))</f>
        <v>-6.8913997466521941</v>
      </c>
      <c r="I9" s="29">
        <f>IF(A9="","",IF(ISERROR(VLOOKUP(A9&amp;" "&amp;B9,'Race 3 adjusted'!C$2:K$94,9,FALSE)),"",VLOOKUP(A9&amp;" "&amp;B9,'Race 3 adjusted'!C$2:K$94,9,FALSE)))</f>
        <v>-4.830708487736004</v>
      </c>
      <c r="J9" s="31" t="str">
        <f>IF(A9="","",IF(ISERROR(VLOOKUP(A9&amp;" "&amp;B9,'Race 4 adjusted'!C$2:K$100,9,FALSE)),"",VLOOKUP(A9&amp;" "&amp;B9,'Race 4 adjusted'!C$2:K$100,9,FALSE)))</f>
        <v/>
      </c>
      <c r="K9" s="26" t="str">
        <f>IF(A9="","",IF(ISERROR(VLOOKUP(A9&amp;" "&amp;B9,#REF!,9,FALSE)),"",VLOOKUP(A9&amp;" "&amp;B9,#REF!,9,FALSE)))</f>
        <v/>
      </c>
      <c r="L9" s="32">
        <f t="array" ref="L9">SUMPRODUCT(--(LEN(G9:J9)&gt;0))</f>
        <v>2</v>
      </c>
      <c r="M9" s="30" t="str">
        <f>IF(B9="","",IF(COUNT(G9:K9)&lt;V$1,"",IF(V$1=1,(AVERAGE(SMALL(G9:K9,1))),IF(V$1=2,(AVERAGE(SMALL(G9:K9,{1,2}))),(AVERAGE(SMALL(G9:K9,{1,2,3})))))))</f>
        <v/>
      </c>
      <c r="N9" s="33" t="str">
        <f>IF(M9="","",RANK(M9,M$2:M$51,1))</f>
        <v/>
      </c>
      <c r="O9" s="30">
        <f>IF(B9="","",IF(COUNT(G9:K9)&lt;2,"",(AVERAGE(SMALL(G9:K9,{1,2})))))</f>
        <v>-5.8610541171940991</v>
      </c>
      <c r="P9" s="37">
        <f>IF(O9="","",RANK(O9,O$2:O$51,1))</f>
        <v>15</v>
      </c>
      <c r="Q9" s="34">
        <f>IF(O9="","",COUNTIFS($D$2:$D$23,D9,$O$2:$O$23,"&lt;" &amp; O9,$O$2:$O$23,"&lt;&gt;0")+1)</f>
        <v>4</v>
      </c>
      <c r="R9" s="30">
        <f>IF(B9="","",IF(COUNT(G9:K9)&lt;1,"",SMALL(G9:K9,1)))</f>
        <v>-6.8913997466521941</v>
      </c>
      <c r="S9" s="51">
        <f>IF(R9="","",RANK(R9,R$2:R$51,1))</f>
        <v>29</v>
      </c>
      <c r="T9" s="33">
        <f>IF(R9="","",COUNTIFS($D$2:$D$23,D9,$R$2:$R$23,"&lt;" &amp; R9,$R$2:$R$23,"&lt;&gt;0")+1)</f>
        <v>5</v>
      </c>
    </row>
    <row r="10" spans="1:22" customFormat="1" x14ac:dyDescent="0.15">
      <c r="A10" t="s">
        <v>37</v>
      </c>
      <c r="B10" t="s">
        <v>77</v>
      </c>
      <c r="C10" t="str">
        <f>CONCATENATE(B10," ",A10)</f>
        <v>BRONWYN DOLMAN</v>
      </c>
      <c r="D10" s="35" t="str">
        <f>IF($A10="","",IF(ISERROR(VLOOKUP($A10&amp;" "&amp;$B10,'Race 1 adjusted'!$C$2:$K$100,3,FALSE)),"",VLOOKUP($A10&amp;" "&amp;$B10,'Race 1 adjusted'!$C$2:$K$100,3,FALSE)))</f>
        <v>Women</v>
      </c>
      <c r="E10" s="35">
        <f>IF($A10="","",IF(ISERROR(VLOOKUP($A10&amp;" "&amp;$B10,'Race 1 adjusted'!$C$2:$K$100,4,FALSE)),"",VLOOKUP($A10&amp;" "&amp;$B10,'Race 1 adjusted'!$C$2:$K$100,4,FALSE)))</f>
        <v>40</v>
      </c>
      <c r="F10" s="36" t="str">
        <f>IF(D10="Men",VLOOKUP(E10,'Time trial standards'!$A$3:$H$83,7,TRUE),VLOOKUP(E10,'Time trial standards'!$A$3:$H$83,8,TRUE))</f>
        <v>WMAS3</v>
      </c>
      <c r="G10" s="30">
        <f>IF(A10="","",IF(ISERROR(VLOOKUP(A10&amp;" "&amp;B10,'Race 1 adjusted'!C$2:K$100,9,FALSE)),"",VLOOKUP(A10&amp;" "&amp;B10,'Race 1 adjusted'!C$2:K$100,9,FALSE)))</f>
        <v>-2.954317269076312</v>
      </c>
      <c r="H10" s="29">
        <f>IF(A10="","",IF(ISERROR(VLOOKUP(A10&amp;" "&amp;B10,'Race 2 adjusted'!C$2:K$99,9,FALSE)),"",VLOOKUP(A10&amp;" "&amp;B10,'Race 2 adjusted'!C$2:K$99,9,FALSE)))</f>
        <v>-7.2620292887029327</v>
      </c>
      <c r="I10" s="29" t="str">
        <f>IF(A10="","",IF(ISERROR(VLOOKUP(A10&amp;" "&amp;B10,'Race 3 adjusted'!C$2:K$94,9,FALSE)),"",VLOOKUP(A10&amp;" "&amp;B10,'Race 3 adjusted'!C$2:K$94,9,FALSE)))</f>
        <v/>
      </c>
      <c r="J10" s="31" t="str">
        <f>IF(A10="","",IF(ISERROR(VLOOKUP(A10&amp;" "&amp;B10,'Race 4 adjusted'!C$2:K$100,9,FALSE)),"",VLOOKUP(A10&amp;" "&amp;B10,'Race 4 adjusted'!C$2:K$100,9,FALSE)))</f>
        <v/>
      </c>
      <c r="K10" s="26" t="str">
        <f>IF(A10="","",IF(ISERROR(VLOOKUP(A10&amp;" "&amp;B10,#REF!,9,FALSE)),"",VLOOKUP(A10&amp;" "&amp;B10,#REF!,9,FALSE)))</f>
        <v/>
      </c>
      <c r="L10" s="32">
        <f t="array" ref="L10">SUMPRODUCT(--(LEN(G10:J10)&gt;0))</f>
        <v>2</v>
      </c>
      <c r="M10" s="30" t="str">
        <f>IF(B10="","",IF(COUNT(G10:K10)&lt;V$1,"",IF(V$1=1,(AVERAGE(SMALL(G10:K10,1))),IF(V$1=2,(AVERAGE(SMALL(G10:K10,{1,2}))),(AVERAGE(SMALL(G10:K10,{1,2,3})))))))</f>
        <v/>
      </c>
      <c r="N10" s="33" t="str">
        <f>IF(M10="","",RANK(M10,M$2:M$51,1))</f>
        <v/>
      </c>
      <c r="O10" s="30">
        <f>IF(B10="","",IF(COUNT(G10:K10)&lt;2,"",(AVERAGE(SMALL(G10:K10,{1,2})))))</f>
        <v>-5.1081732788896224</v>
      </c>
      <c r="P10" s="37">
        <f>IF(O10="","",RANK(O10,O$2:O$51,1))</f>
        <v>16</v>
      </c>
      <c r="Q10" s="34">
        <f>IF(O10="","",COUNTIFS($D$2:$D$23,D10,$O$2:$O$23,"&lt;" &amp; O10,$O$2:$O$23,"&lt;&gt;0")+1)</f>
        <v>5</v>
      </c>
      <c r="R10" s="30">
        <f>IF(B10="","",IF(COUNT(G10:K10)&lt;1,"",SMALL(G10:K10,1)))</f>
        <v>-7.2620292887029327</v>
      </c>
      <c r="S10" s="51">
        <f>IF(R10="","",RANK(R10,R$2:R$51,1))</f>
        <v>28</v>
      </c>
      <c r="T10" s="33">
        <f>IF(R10="","",COUNTIFS($D$2:$D$23,D10,$R$2:$R$23,"&lt;" &amp; R10,$R$2:$R$23,"&lt;&gt;0")+1)</f>
        <v>4</v>
      </c>
    </row>
    <row r="11" spans="1:22" customFormat="1" x14ac:dyDescent="0.15">
      <c r="A11" t="s">
        <v>321</v>
      </c>
      <c r="B11" t="s">
        <v>322</v>
      </c>
      <c r="C11" t="str">
        <f>CONCATENATE(B11," ",A11)</f>
        <v>TYSON COOPER</v>
      </c>
      <c r="D11" s="35" t="str">
        <f>IF($A11="","",IF(ISERROR(VLOOKUP($A11&amp;" "&amp;$B11,'Race 2 adjusted'!$C$2:$K$99,3,FALSE)),"",VLOOKUP($A11&amp;" "&amp;$B11,'Race 2 adjusted'!$C$2:$K$99,3,FALSE)))</f>
        <v>Men</v>
      </c>
      <c r="E11" s="35">
        <f>IF($A11="","",IF(ISERROR(VLOOKUP($A11&amp;" "&amp;$B11,'Race 2 adjusted'!$C$2:$K$99,4,FALSE)),"",VLOOKUP($A11&amp;" "&amp;$B11,'Race 2 adjusted'!$C$2:$K$99,4,FALSE)))</f>
        <v>32</v>
      </c>
      <c r="F11" s="36" t="str">
        <f>IF(D11="Men",VLOOKUP(E11,'Time trial standards'!$A$3:$H$83,7,TRUE),VLOOKUP(E11,'Time trial standards'!$A$3:$H$83,8,TRUE))</f>
        <v>MMAS1</v>
      </c>
      <c r="G11" s="30">
        <f>IF(A11="","",IF(ISERROR(VLOOKUP(A11&amp;" "&amp;B11,'Race 1 adjusted'!C$2:K$100,9,FALSE)),"",VLOOKUP(A11&amp;" "&amp;B11,'Race 1 adjusted'!C$2:K$100,9,FALSE)))</f>
        <v>-9.2409315984072293</v>
      </c>
      <c r="H11" s="29">
        <f>IF(A11="","",IF(ISERROR(VLOOKUP(A11&amp;" "&amp;B11,'Race 2 adjusted'!C$2:K$99,9,FALSE)),"",VLOOKUP(A11&amp;" "&amp;B11,'Race 2 adjusted'!C$2:K$99,9,FALSE)))</f>
        <v>-12.149940288483958</v>
      </c>
      <c r="I11" s="29">
        <f>IF(A11="","",IF(ISERROR(VLOOKUP(A11&amp;" "&amp;B11,'Race 3 adjusted'!C$2:K$94,9,FALSE)),"",VLOOKUP(A11&amp;" "&amp;B11,'Race 3 adjusted'!C$2:K$94,9,FALSE)))</f>
        <v>-13.992104255068337</v>
      </c>
      <c r="J11" s="31" t="str">
        <f>IF(A11="","",IF(ISERROR(VLOOKUP(A11&amp;" "&amp;B11,'Race 4 adjusted'!C$2:K$100,9,FALSE)),"",VLOOKUP(A11&amp;" "&amp;B11,'Race 4 adjusted'!C$2:K$100,9,FALSE)))</f>
        <v/>
      </c>
      <c r="K11" s="26" t="str">
        <f>IF(A11="","",IF(ISERROR(VLOOKUP(A11&amp;" "&amp;B11,#REF!,9,FALSE)),"",VLOOKUP(A11&amp;" "&amp;B11,#REF!,9,FALSE)))</f>
        <v/>
      </c>
      <c r="L11" s="32">
        <f t="array" ref="L11">SUMPRODUCT(--(LEN(G11:J11)&gt;0))</f>
        <v>3</v>
      </c>
      <c r="M11" s="30">
        <f>IF(B11="","",IF(COUNT(G11:K11)&lt;V$1,"",IF(V$1=1,(AVERAGE(SMALL(G11:K11,1))),IF(V$1=2,(AVERAGE(SMALL(G11:K11,{1,2}))),(AVERAGE(SMALL(G11:K11,{1,2,3})))))))</f>
        <v>-11.794325380653175</v>
      </c>
      <c r="N11" s="33">
        <f>IF(M11="","",RANK(M11,M$2:M$51,1))</f>
        <v>4</v>
      </c>
      <c r="O11" s="30">
        <f>IF(B11="","",IF(COUNT(G11:K11)&lt;2,"",(AVERAGE(SMALL(G11:K11,{1,2})))))</f>
        <v>-13.071022271776148</v>
      </c>
      <c r="P11" s="37">
        <f>IF(O11="","",RANK(O11,O$2:O$51,1))</f>
        <v>7</v>
      </c>
      <c r="Q11" s="34">
        <f>IF(O11="","",COUNTIFS($D$2:$D$23,D11,$O$2:$O$23,"&lt;" &amp; O11,$O$2:$O$23,"&lt;&gt;0")+1)</f>
        <v>5</v>
      </c>
      <c r="R11" s="30">
        <f>IF(B11="","",IF(COUNT(G11:K11)&lt;1,"",SMALL(G11:K11,1)))</f>
        <v>-13.992104255068337</v>
      </c>
      <c r="S11" s="51">
        <f>IF(R11="","",RANK(R11,R$2:R$51,1))</f>
        <v>14</v>
      </c>
      <c r="T11" s="33">
        <f>IF(R11="","",COUNTIFS($D$2:$D$23,D11,$R$2:$R$23,"&lt;" &amp; R11,$R$2:$R$23,"&lt;&gt;0")+1)</f>
        <v>5</v>
      </c>
    </row>
    <row r="12" spans="1:22" customFormat="1" x14ac:dyDescent="0.15">
      <c r="A12" t="s">
        <v>61</v>
      </c>
      <c r="B12" t="s">
        <v>88</v>
      </c>
      <c r="C12" t="str">
        <f>CONCATENATE(B12," ",A12)</f>
        <v>DAVID MILLER</v>
      </c>
      <c r="D12" s="35" t="str">
        <f>IF($A12="","",IF(ISERROR(VLOOKUP($A12&amp;" "&amp;$B12,'Race 2 adjusted'!$C$2:$K$99,3,FALSE)),"",VLOOKUP($A12&amp;" "&amp;$B12,'Race 2 adjusted'!$C$2:$K$99,3,FALSE)))</f>
        <v>Men</v>
      </c>
      <c r="E12" s="35">
        <f>IF($A12="","",IF(ISERROR(VLOOKUP($A12&amp;" "&amp;$B12,'Race 2 adjusted'!$C$2:$K$99,4,FALSE)),"",VLOOKUP($A12&amp;" "&amp;$B12,'Race 2 adjusted'!$C$2:$K$99,4,FALSE)))</f>
        <v>48</v>
      </c>
      <c r="F12" s="36" t="str">
        <f>IF(D12="Men",VLOOKUP(E12,'Time trial standards'!$A$3:$H$83,7,TRUE),VLOOKUP(E12,'Time trial standards'!$A$3:$H$83,8,TRUE))</f>
        <v>MMAS4</v>
      </c>
      <c r="G12" s="30">
        <f>IF(A12="","",IF(ISERROR(VLOOKUP(A12&amp;" "&amp;B12,'Race 1 adjusted'!C$2:K$100,9,FALSE)),"",VLOOKUP(A12&amp;" "&amp;B12,'Race 1 adjusted'!C$2:K$100,9,FALSE)))</f>
        <v>-10.771414237431362</v>
      </c>
      <c r="H12" s="29">
        <f>IF(A12="","",IF(ISERROR(VLOOKUP(A12&amp;" "&amp;B12,'Race 2 adjusted'!C$2:K$99,9,FALSE)),"",VLOOKUP(A12&amp;" "&amp;B12,'Race 2 adjusted'!C$2:K$99,9,FALSE)))</f>
        <v>-11.052917196103348</v>
      </c>
      <c r="I12" s="29">
        <f>IF(A12="","",IF(ISERROR(VLOOKUP(A12&amp;" "&amp;B12,'Race 3 adjusted'!C$2:K$94,9,FALSE)),"",VLOOKUP(A12&amp;" "&amp;B12,'Race 3 adjusted'!C$2:K$94,9,FALSE)))</f>
        <v>-11.952229299363037</v>
      </c>
      <c r="J12" s="31" t="str">
        <f>IF(A12="","",IF(ISERROR(VLOOKUP(A12&amp;" "&amp;B12,'Race 4 adjusted'!C$2:K$100,9,FALSE)),"",VLOOKUP(A12&amp;" "&amp;B12,'Race 4 adjusted'!C$2:K$100,9,FALSE)))</f>
        <v/>
      </c>
      <c r="K12" s="26" t="str">
        <f>IF(A12="","",IF(ISERROR(VLOOKUP(A12&amp;" "&amp;B12,#REF!,9,FALSE)),"",VLOOKUP(A12&amp;" "&amp;B12,#REF!,9,FALSE)))</f>
        <v/>
      </c>
      <c r="L12" s="32">
        <f t="array" ref="L12">SUMPRODUCT(--(LEN(G12:J12)&gt;0))</f>
        <v>3</v>
      </c>
      <c r="M12" s="30">
        <f>IF(B12="","",IF(COUNT(G12:K12)&lt;V$1,"",IF(V$1=1,(AVERAGE(SMALL(G12:K12,1))),IF(V$1=2,(AVERAGE(SMALL(G12:K12,{1,2}))),(AVERAGE(SMALL(G12:K12,{1,2,3})))))))</f>
        <v>-11.258853577632584</v>
      </c>
      <c r="N12" s="33">
        <f>IF(M12="","",RANK(M12,M$2:M$51,1))</f>
        <v>5</v>
      </c>
      <c r="O12" s="30">
        <f>IF(B12="","",IF(COUNT(G12:K12)&lt;2,"",(AVERAGE(SMALL(G12:K12,{1,2})))))</f>
        <v>-11.502573247733192</v>
      </c>
      <c r="P12" s="37">
        <f>IF(O12="","",RANK(O12,O$2:O$51,1))</f>
        <v>8</v>
      </c>
      <c r="Q12" s="34">
        <f>IF(O12="","",COUNTIFS($D$2:$D$23,D12,$O$2:$O$23,"&lt;" &amp; O12,$O$2:$O$23,"&lt;&gt;0")+1)</f>
        <v>6</v>
      </c>
      <c r="R12" s="30">
        <f>IF(B12="","",IF(COUNT(G12:K12)&lt;1,"",SMALL(G12:K12,1)))</f>
        <v>-11.952229299363037</v>
      </c>
      <c r="S12" s="51">
        <f>IF(R12="","",RANK(R12,R$2:R$51,1))</f>
        <v>16</v>
      </c>
      <c r="T12" s="33">
        <f>IF(R12="","",COUNTIFS($D$2:$D$23,D12,$R$2:$R$23,"&lt;" &amp; R12,$R$2:$R$23,"&lt;&gt;0")+1)</f>
        <v>6</v>
      </c>
    </row>
    <row r="13" spans="1:22" customFormat="1" x14ac:dyDescent="0.15">
      <c r="A13" t="s">
        <v>29</v>
      </c>
      <c r="B13" t="s">
        <v>87</v>
      </c>
      <c r="C13" t="str">
        <f>CONCATENATE(B13," ",A13)</f>
        <v>DARREN SEARLE</v>
      </c>
      <c r="D13" s="35" t="str">
        <f>IF($A13="","",IF(ISERROR(VLOOKUP($A13&amp;" "&amp;$B13,'Race 1 adjusted'!$C$2:$K$100,3,FALSE)),"",VLOOKUP($A13&amp;" "&amp;$B13,'Race 1 adjusted'!$C$2:$K$100,3,FALSE)))</f>
        <v>Men</v>
      </c>
      <c r="E13" s="35">
        <f>IF($A13="","",IF(ISERROR(VLOOKUP($A13&amp;" "&amp;$B13,'Race 1 adjusted'!$C$2:$K$100,4,FALSE)),"",VLOOKUP($A13&amp;" "&amp;$B13,'Race 1 adjusted'!$C$2:$K$100,4,FALSE)))</f>
        <v>42</v>
      </c>
      <c r="F13" s="36" t="str">
        <f>IF(D13="Men",VLOOKUP(E13,'Time trial standards'!$A$3:$H$83,7,TRUE),VLOOKUP(E13,'Time trial standards'!$A$3:$H$83,8,TRUE))</f>
        <v>MMAS3</v>
      </c>
      <c r="G13" s="30">
        <f>IF(A13="","",IF(ISERROR(VLOOKUP(A13&amp;" "&amp;B13,'Race 1 adjusted'!C$2:K$100,9,FALSE)),"",VLOOKUP(A13&amp;" "&amp;B13,'Race 1 adjusted'!C$2:K$100,9,FALSE)))</f>
        <v>-9.983630952380933</v>
      </c>
      <c r="H13" s="29">
        <f>IF(A13="","",IF(ISERROR(VLOOKUP(A13&amp;" "&amp;B13,'Race 2 adjusted'!C$2:K$99,9,FALSE)),"",VLOOKUP(A13&amp;" "&amp;B13,'Race 2 adjusted'!C$2:K$99,9,FALSE)))</f>
        <v>-8.0885715805147846</v>
      </c>
      <c r="I13" s="29">
        <f>IF(A13="","",IF(ISERROR(VLOOKUP(A13&amp;" "&amp;B13,'Race 3 adjusted'!C$2:K$94,9,FALSE)),"",VLOOKUP(A13&amp;" "&amp;B13,'Race 3 adjusted'!C$2:K$94,9,FALSE)))</f>
        <v>-11.637978142076477</v>
      </c>
      <c r="J13" s="31" t="str">
        <f>IF(A13="","",IF(ISERROR(VLOOKUP(A13&amp;" "&amp;B13,'Race 4 adjusted'!C$2:K$100,9,FALSE)),"",VLOOKUP(A13&amp;" "&amp;B13,'Race 4 adjusted'!C$2:K$100,9,FALSE)))</f>
        <v/>
      </c>
      <c r="K13" s="26" t="str">
        <f>IF(A13="","",IF(ISERROR(VLOOKUP(A13&amp;" "&amp;B13,#REF!,9,FALSE)),"",VLOOKUP(A13&amp;" "&amp;B13,#REF!,9,FALSE)))</f>
        <v/>
      </c>
      <c r="L13" s="32">
        <f t="array" ref="L13">SUMPRODUCT(--(LEN(G13:J13)&gt;0))</f>
        <v>3</v>
      </c>
      <c r="M13" s="30">
        <f>IF(B13="","",IF(COUNT(G13:K13)&lt;V$1,"",IF(V$1=1,(AVERAGE(SMALL(G13:K13,1))),IF(V$1=2,(AVERAGE(SMALL(G13:K13,{1,2}))),(AVERAGE(SMALL(G13:K13,{1,2,3})))))))</f>
        <v>-9.9033935583240655</v>
      </c>
      <c r="N13" s="33">
        <f>IF(M13="","",RANK(M13,M$2:M$51,1))</f>
        <v>6</v>
      </c>
      <c r="O13" s="30">
        <f>IF(B13="","",IF(COUNT(G13:K13)&lt;2,"",(AVERAGE(SMALL(G13:K13,{1,2})))))</f>
        <v>-10.810804547228706</v>
      </c>
      <c r="P13" s="37">
        <f>IF(O13="","",RANK(O13,O$2:O$51,1))</f>
        <v>9</v>
      </c>
      <c r="Q13" s="34">
        <f>IF(O13="","",COUNTIFS($D$2:$D$23,D13,$O$2:$O$23,"&lt;" &amp; O13,$O$2:$O$23,"&lt;&gt;0")+1)</f>
        <v>7</v>
      </c>
      <c r="R13" s="30">
        <f>IF(B13="","",IF(COUNT(G13:K13)&lt;1,"",SMALL(G13:K13,1)))</f>
        <v>-11.637978142076477</v>
      </c>
      <c r="S13" s="51">
        <f>IF(R13="","",RANK(R13,R$2:R$51,1))</f>
        <v>19</v>
      </c>
      <c r="T13" s="33">
        <f>IF(R13="","",COUNTIFS($D$2:$D$23,D13,$R$2:$R$23,"&lt;" &amp; R13,$R$2:$R$23,"&lt;&gt;0")+1)</f>
        <v>7</v>
      </c>
    </row>
    <row r="14" spans="1:22" customFormat="1" x14ac:dyDescent="0.15">
      <c r="A14" t="s">
        <v>296</v>
      </c>
      <c r="B14" t="s">
        <v>297</v>
      </c>
      <c r="C14" t="str">
        <f>CONCATENATE(B14," ",A14)</f>
        <v>ANDREW CUNNIFF</v>
      </c>
      <c r="D14" s="35" t="str">
        <f>IF($A14="","",IF(ISERROR(VLOOKUP($A14&amp;" "&amp;$B14,'Race 2 adjusted'!$C$2:$K$99,3,FALSE)),"",VLOOKUP($A14&amp;" "&amp;$B14,'Race 2 adjusted'!$C$2:$K$99,3,FALSE)))</f>
        <v>Men</v>
      </c>
      <c r="E14" s="35">
        <f>IF($A14="","",IF(ISERROR(VLOOKUP($A14&amp;" "&amp;$B14,'Race 2 adjusted'!$C$2:$K$99,4,FALSE)),"",VLOOKUP($A14&amp;" "&amp;$B14,'Race 2 adjusted'!$C$2:$K$99,4,FALSE)))</f>
        <v>41</v>
      </c>
      <c r="F14" s="36" t="str">
        <f>IF(D14="Men",VLOOKUP(E14,'Time trial standards'!$A$3:$H$83,7,TRUE),VLOOKUP(E14,'Time trial standards'!$A$3:$H$83,8,TRUE))</f>
        <v>MMAS3</v>
      </c>
      <c r="G14" s="30">
        <f>IF(A14="","",IF(ISERROR(VLOOKUP(A14&amp;" "&amp;B14,'Race 1 adjusted'!C$2:K$100,9,FALSE)),"",VLOOKUP(A14&amp;" "&amp;B14,'Race 1 adjusted'!C$2:K$100,9,FALSE)))</f>
        <v>-9.5994632400780855</v>
      </c>
      <c r="H14" s="29">
        <f>IF(A14="","",IF(ISERROR(VLOOKUP(A14&amp;" "&amp;B14,'Race 2 adjusted'!C$2:K$99,9,FALSE)),"",VLOOKUP(A14&amp;" "&amp;B14,'Race 2 adjusted'!C$2:K$99,9,FALSE)))</f>
        <v>-9.2440823605706921</v>
      </c>
      <c r="I14" s="29" t="str">
        <f>IF(A14="","",IF(ISERROR(VLOOKUP(A14&amp;" "&amp;B14,'Race 3 adjusted'!C$2:K$94,9,FALSE)),"",VLOOKUP(A14&amp;" "&amp;B14,'Race 3 adjusted'!C$2:K$94,9,FALSE)))</f>
        <v/>
      </c>
      <c r="J14" s="31" t="str">
        <f>IF(A14="","",IF(ISERROR(VLOOKUP(A14&amp;" "&amp;B14,'Race 4 adjusted'!C$2:K$100,9,FALSE)),"",VLOOKUP(A14&amp;" "&amp;B14,'Race 4 adjusted'!C$2:K$100,9,FALSE)))</f>
        <v/>
      </c>
      <c r="K14" s="26" t="str">
        <f>IF(A14="","",IF(ISERROR(VLOOKUP(A14&amp;" "&amp;B14,#REF!,9,FALSE)),"",VLOOKUP(A14&amp;" "&amp;B14,#REF!,9,FALSE)))</f>
        <v/>
      </c>
      <c r="L14" s="32">
        <f t="array" ref="L14">SUMPRODUCT(--(LEN(G14:J14)&gt;0))</f>
        <v>2</v>
      </c>
      <c r="M14" s="30" t="str">
        <f>IF(B14="","",IF(COUNT(G14:K14)&lt;V$1,"",IF(V$1=1,(AVERAGE(SMALL(G14:K14,1))),IF(V$1=2,(AVERAGE(SMALL(G14:K14,{1,2}))),(AVERAGE(SMALL(G14:K14,{1,2,3})))))))</f>
        <v/>
      </c>
      <c r="N14" s="33" t="str">
        <f>IF(M14="","",RANK(M14,M$2:M$51,1))</f>
        <v/>
      </c>
      <c r="O14" s="30">
        <f>IF(B14="","",IF(COUNT(G14:K14)&lt;2,"",(AVERAGE(SMALL(G14:K14,{1,2})))))</f>
        <v>-9.4217728003243888</v>
      </c>
      <c r="P14" s="37">
        <f>IF(O14="","",RANK(O14,O$2:O$51,1))</f>
        <v>11</v>
      </c>
      <c r="Q14" s="34">
        <f>IF(O14="","",COUNTIFS($D$2:$D$23,D14,$O$2:$O$23,"&lt;" &amp; O14,$O$2:$O$23,"&lt;&gt;0")+1)</f>
        <v>8</v>
      </c>
      <c r="R14" s="30">
        <f>IF(B14="","",IF(COUNT(G14:K14)&lt;1,"",SMALL(G14:K14,1)))</f>
        <v>-9.5994632400780855</v>
      </c>
      <c r="S14" s="51">
        <f>IF(R14="","",RANK(R14,R$2:R$51,1))</f>
        <v>24</v>
      </c>
      <c r="T14" s="33">
        <f>IF(R14="","",COUNTIFS($D$2:$D$23,D14,$R$2:$R$23,"&lt;" &amp; R14,$R$2:$R$23,"&lt;&gt;0")+1)</f>
        <v>8</v>
      </c>
    </row>
    <row r="15" spans="1:22" customFormat="1" x14ac:dyDescent="0.15">
      <c r="A15" t="s">
        <v>94</v>
      </c>
      <c r="B15" t="s">
        <v>85</v>
      </c>
      <c r="C15" t="str">
        <f>CONCATENATE(B15," ",A15)</f>
        <v>CHRIS COCHINOS</v>
      </c>
      <c r="D15" s="35" t="str">
        <f>IF($A15="","",IF(ISERROR(VLOOKUP($A15&amp;" "&amp;$B15,'Race 1 adjusted'!$C$2:$K$100,3,FALSE)),"",VLOOKUP($A15&amp;" "&amp;$B15,'Race 1 adjusted'!$C$2:$K$100,3,FALSE)))</f>
        <v>Men</v>
      </c>
      <c r="E15" s="35">
        <f>IF($A15="","",IF(ISERROR(VLOOKUP($A15&amp;" "&amp;$B15,'Race 1 adjusted'!$C$2:$K$100,4,FALSE)),"",VLOOKUP($A15&amp;" "&amp;$B15,'Race 1 adjusted'!$C$2:$K$100,4,FALSE)))</f>
        <v>41</v>
      </c>
      <c r="F15" s="36" t="str">
        <f>IF(D15="Men",VLOOKUP(E15,'Time trial standards'!$A$3:$H$83,7,TRUE),VLOOKUP(E15,'Time trial standards'!$A$3:$H$83,8,TRUE))</f>
        <v>MMAS3</v>
      </c>
      <c r="G15" s="30">
        <f>IF(A15="","",IF(ISERROR(VLOOKUP(A15&amp;" "&amp;B15,'Race 1 adjusted'!C$2:K$100,9,FALSE)),"",VLOOKUP(A15&amp;" "&amp;B15,'Race 1 adjusted'!C$2:K$100,9,FALSE)))</f>
        <v>-5.4817626800250316</v>
      </c>
      <c r="H15" s="29">
        <f>IF(A15="","",IF(ISERROR(VLOOKUP(A15&amp;" "&amp;B15,'Race 2 adjusted'!C$2:K$99,9,FALSE)),"",VLOOKUP(A15&amp;" "&amp;B15,'Race 2 adjusted'!C$2:K$99,9,FALSE)))</f>
        <v>-7.7074008951406743</v>
      </c>
      <c r="I15" s="29">
        <f>IF(A15="","",IF(ISERROR(VLOOKUP(A15&amp;" "&amp;B15,'Race 3 adjusted'!C$2:K$94,9,FALSE)),"",VLOOKUP(A15&amp;" "&amp;B15,'Race 3 adjusted'!C$2:K$94,9,FALSE)))</f>
        <v>-6.5250262054507413</v>
      </c>
      <c r="J15" s="31" t="str">
        <f>IF(A15="","",IF(ISERROR(VLOOKUP(A15&amp;" "&amp;B15,'Race 4 adjusted'!C$2:K$100,9,FALSE)),"",VLOOKUP(A15&amp;" "&amp;B15,'Race 4 adjusted'!C$2:K$100,9,FALSE)))</f>
        <v/>
      </c>
      <c r="K15" s="26" t="str">
        <f>IF(A15="","",IF(ISERROR(VLOOKUP(A15&amp;" "&amp;B15,#REF!,9,FALSE)),"",VLOOKUP(A15&amp;" "&amp;B15,#REF!,9,FALSE)))</f>
        <v/>
      </c>
      <c r="L15" s="32">
        <f t="array" ref="L15">SUMPRODUCT(--(LEN(G15:J15)&gt;0))</f>
        <v>3</v>
      </c>
      <c r="M15" s="30">
        <f>IF(B15="","",IF(COUNT(G15:K15)&lt;V$1,"",IF(V$1=1,(AVERAGE(SMALL(G15:K15,1))),IF(V$1=2,(AVERAGE(SMALL(G15:K15,{1,2}))),(AVERAGE(SMALL(G15:K15,{1,2,3})))))))</f>
        <v>-6.5713965935388154</v>
      </c>
      <c r="N15" s="33">
        <f>IF(M15="","",RANK(M15,M$2:M$51,1))</f>
        <v>7</v>
      </c>
      <c r="O15" s="30">
        <f>IF(B15="","",IF(COUNT(G15:K15)&lt;2,"",(AVERAGE(SMALL(G15:K15,{1,2})))))</f>
        <v>-7.1162135502957078</v>
      </c>
      <c r="P15" s="37">
        <f>IF(O15="","",RANK(O15,O$2:O$51,1))</f>
        <v>13</v>
      </c>
      <c r="Q15" s="34">
        <f>IF(O15="","",COUNTIFS($D$2:$D$23,D15,$O$2:$O$23,"&lt;" &amp; O15,$O$2:$O$23,"&lt;&gt;0")+1)</f>
        <v>10</v>
      </c>
      <c r="R15" s="30">
        <f>IF(B15="","",IF(COUNT(G15:K15)&lt;1,"",SMALL(G15:K15,1)))</f>
        <v>-7.7074008951406743</v>
      </c>
      <c r="S15" s="51">
        <f>IF(R15="","",RANK(R15,R$2:R$51,1))</f>
        <v>26</v>
      </c>
      <c r="T15" s="33">
        <f>IF(R15="","",COUNTIFS($D$2:$D$23,D15,$R$2:$R$23,"&lt;" &amp; R15,$R$2:$R$23,"&lt;&gt;0")+1)</f>
        <v>9</v>
      </c>
    </row>
    <row r="16" spans="1:22" customFormat="1" x14ac:dyDescent="0.15">
      <c r="A16" t="s">
        <v>378</v>
      </c>
      <c r="B16" t="s">
        <v>379</v>
      </c>
      <c r="C16" t="str">
        <f>CONCATENATE(B16," ",A16)</f>
        <v>JAMES JORDAN</v>
      </c>
      <c r="D16" s="35" t="str">
        <f>IF($A16="","",IF(ISERROR(VLOOKUP($A16&amp;" "&amp;$B16,'Race 1 adjusted'!$C$2:$K$100,3,FALSE)),"",VLOOKUP($A16&amp;" "&amp;$B16,'Race 1 adjusted'!$C$2:$K$100,3,FALSE)))</f>
        <v>Men</v>
      </c>
      <c r="E16" s="35">
        <f>IF($A16="","",IF(ISERROR(VLOOKUP($A16&amp;" "&amp;$B16,'Race 1 adjusted'!$C$2:$K$100,4,FALSE)),"",VLOOKUP($A16&amp;" "&amp;$B16,'Race 1 adjusted'!$C$2:$K$100,4,FALSE)))</f>
        <v>51</v>
      </c>
      <c r="F16" s="36" t="str">
        <f>IF(D16="Men",VLOOKUP(E16,'Time trial standards'!$A$3:$H$83,7,TRUE),VLOOKUP(E16,'Time trial standards'!$A$3:$H$83,8,TRUE))</f>
        <v>MMAS5</v>
      </c>
      <c r="G16" s="30">
        <f>IF(A16="","",IF(ISERROR(VLOOKUP(A16&amp;" "&amp;B16,'Race 1 adjusted'!C$2:K$100,9,FALSE)),"",VLOOKUP(A16&amp;" "&amp;B16,'Race 1 adjusted'!C$2:K$100,9,FALSE)))</f>
        <v>-7.1523170486529706</v>
      </c>
      <c r="H16" s="29">
        <f>IF(A16="","",IF(ISERROR(VLOOKUP(A16&amp;" "&amp;B16,'Race 2 adjusted'!C$2:K$99,9,FALSE)),"",VLOOKUP(A16&amp;" "&amp;B16,'Race 2 adjusted'!C$2:K$99,9,FALSE)))</f>
        <v>-7.5414901129943273</v>
      </c>
      <c r="I16" s="29" t="str">
        <f>IF(A16="","",IF(ISERROR(VLOOKUP(A16&amp;" "&amp;B16,'Race 3 adjusted'!C$2:K$94,9,FALSE)),"",VLOOKUP(A16&amp;" "&amp;B16,'Race 3 adjusted'!C$2:K$94,9,FALSE)))</f>
        <v/>
      </c>
      <c r="J16" s="31" t="str">
        <f>IF(A16="","",IF(ISERROR(VLOOKUP(A16&amp;" "&amp;B16,'Race 4 adjusted'!C$2:K$100,9,FALSE)),"",VLOOKUP(A16&amp;" "&amp;B16,'Race 4 adjusted'!C$2:K$100,9,FALSE)))</f>
        <v/>
      </c>
      <c r="K16" s="26" t="str">
        <f>IF(A16="","",IF(ISERROR(VLOOKUP(A16&amp;" "&amp;B16,#REF!,9,FALSE)),"",VLOOKUP(A16&amp;" "&amp;B16,#REF!,9,FALSE)))</f>
        <v/>
      </c>
      <c r="L16" s="32">
        <f t="array" ref="L16">SUMPRODUCT(--(LEN(G16:J16)&gt;0))</f>
        <v>2</v>
      </c>
      <c r="M16" s="30" t="str">
        <f>IF(B16="","",IF(COUNT(G16:K16)&lt;V$1,"",IF(V$1=1,(AVERAGE(SMALL(G16:K16,1))),IF(V$1=2,(AVERAGE(SMALL(G16:K16,{1,2}))),(AVERAGE(SMALL(G16:K16,{1,2,3})))))))</f>
        <v/>
      </c>
      <c r="N16" s="33" t="str">
        <f>IF(M16="","",RANK(M16,M$2:M$51,1))</f>
        <v/>
      </c>
      <c r="O16" s="30">
        <f>IF(B16="","",IF(COUNT(G16:K16)&lt;2,"",(AVERAGE(SMALL(G16:K16,{1,2})))))</f>
        <v>-7.3469035808236489</v>
      </c>
      <c r="P16" s="37">
        <f>IF(O16="","",RANK(O16,O$2:O$51,1))</f>
        <v>12</v>
      </c>
      <c r="Q16" s="34">
        <f>IF(O16="","",COUNTIFS($D$2:$D$23,D16,$O$2:$O$23,"&lt;" &amp; O16,$O$2:$O$23,"&lt;&gt;0")+1)</f>
        <v>9</v>
      </c>
      <c r="R16" s="30">
        <f>IF(B16="","",IF(COUNT(G16:K16)&lt;1,"",SMALL(G16:K16,1)))</f>
        <v>-7.5414901129943273</v>
      </c>
      <c r="S16" s="51">
        <f>IF(R16="","",RANK(R16,R$2:R$51,1))</f>
        <v>27</v>
      </c>
      <c r="T16" s="33">
        <f>IF(R16="","",COUNTIFS($D$2:$D$23,D16,$R$2:$R$23,"&lt;" &amp; R16,$R$2:$R$23,"&lt;&gt;0")+1)</f>
        <v>10</v>
      </c>
    </row>
    <row r="17" spans="1:20" customFormat="1" x14ac:dyDescent="0.15">
      <c r="A17" t="s">
        <v>397</v>
      </c>
      <c r="B17" t="s">
        <v>398</v>
      </c>
      <c r="C17" t="str">
        <f>CONCATENATE(B17," ",A17)</f>
        <v>SAM GERMEIN</v>
      </c>
      <c r="D17" s="35" t="str">
        <f>IF($A17="","",IF(ISERROR(VLOOKUP($A17&amp;" "&amp;$B17,'Race 2 adjusted'!$C$2:$K$99,3,FALSE)),"",VLOOKUP($A17&amp;" "&amp;$B17,'Race 2 adjusted'!$C$2:$K$99,3,FALSE)))</f>
        <v>Men</v>
      </c>
      <c r="E17" s="35">
        <f>IF($A17="","",IF(ISERROR(VLOOKUP($A17&amp;" "&amp;$B17,'Race 2 adjusted'!$C$2:$K$99,4,FALSE)),"",VLOOKUP($A17&amp;" "&amp;$B17,'Race 2 adjusted'!$C$2:$K$99,4,FALSE)))</f>
        <v>42</v>
      </c>
      <c r="F17" s="36" t="str">
        <f>IF(D17="Men",VLOOKUP(E17,'Time trial standards'!$A$3:$H$83,7,TRUE),VLOOKUP(E17,'Time trial standards'!$A$3:$H$83,8,TRUE))</f>
        <v>MMAS3</v>
      </c>
      <c r="G17" s="30">
        <f>IF(A17="","",IF(ISERROR(VLOOKUP(A17&amp;" "&amp;B17,'Race 1 adjusted'!C$2:K$100,9,FALSE)),"",VLOOKUP(A17&amp;" "&amp;B17,'Race 1 adjusted'!C$2:K$100,9,FALSE)))</f>
        <v>7.1410133406432523</v>
      </c>
      <c r="H17" s="29">
        <f>IF(A17="","",IF(ISERROR(VLOOKUP(A17&amp;" "&amp;B17,'Race 2 adjusted'!C$2:K$99,9,FALSE)),"",VLOOKUP(A17&amp;" "&amp;B17,'Race 2 adjusted'!C$2:K$99,9,FALSE)))</f>
        <v>7.3948651357754676</v>
      </c>
      <c r="I17" s="29" t="str">
        <f>IF(A17="","",IF(ISERROR(VLOOKUP(A17&amp;" "&amp;B17,'Race 3 adjusted'!C$2:K$94,9,FALSE)),"",VLOOKUP(A17&amp;" "&amp;B17,'Race 3 adjusted'!C$2:K$94,9,FALSE)))</f>
        <v/>
      </c>
      <c r="J17" s="31" t="str">
        <f>IF(A17="","",IF(ISERROR(VLOOKUP(A17&amp;" "&amp;B17,'Race 4 adjusted'!C$2:K$100,9,FALSE)),"",VLOOKUP(A17&amp;" "&amp;B17,'Race 4 adjusted'!C$2:K$100,9,FALSE)))</f>
        <v/>
      </c>
      <c r="K17" s="26" t="str">
        <f>IF(A17="","",IF(ISERROR(VLOOKUP(A17&amp;" "&amp;B17,#REF!,9,FALSE)),"",VLOOKUP(A17&amp;" "&amp;B17,#REF!,9,FALSE)))</f>
        <v/>
      </c>
      <c r="L17" s="32">
        <f t="array" ref="L17">SUMPRODUCT(--(LEN(G17:J17)&gt;0))</f>
        <v>2</v>
      </c>
      <c r="M17" s="30" t="str">
        <f>IF(B17="","",IF(COUNT(G17:K17)&lt;V$1,"",IF(V$1=1,(AVERAGE(SMALL(G17:K17,1))),IF(V$1=2,(AVERAGE(SMALL(G17:K17,{1,2}))),(AVERAGE(SMALL(G17:K17,{1,2,3})))))))</f>
        <v/>
      </c>
      <c r="N17" s="33" t="str">
        <f>IF(M17="","",RANK(M17,M$2:M$51,1))</f>
        <v/>
      </c>
      <c r="O17" s="30">
        <f>IF(B17="","",IF(COUNT(G17:K17)&lt;2,"",(AVERAGE(SMALL(G17:K17,{1,2})))))</f>
        <v>7.2679392382093599</v>
      </c>
      <c r="P17" s="37">
        <f>IF(O17="","",RANK(O17,O$2:O$51,1))</f>
        <v>22</v>
      </c>
      <c r="Q17" s="34">
        <f>IF(O17="","",COUNTIFS($D$2:$D$23,D17,$O$2:$O$23,"&lt;" &amp; O17,$O$2:$O$23,"&lt;&gt;0")+1)</f>
        <v>13</v>
      </c>
      <c r="R17" s="30">
        <f>IF(B17="","",IF(COUNT(G17:K17)&lt;1,"",SMALL(G17:K17,1)))</f>
        <v>7.1410133406432523</v>
      </c>
      <c r="S17" s="51">
        <f>IF(R17="","",RANK(R17,R$2:R$51,1))</f>
        <v>45</v>
      </c>
      <c r="T17" s="33">
        <f>IF(R17="","",COUNTIFS($D$2:$D$23,D17,$R$2:$R$23,"&lt;" &amp; R17,$R$2:$R$23,"&lt;&gt;0")+1)</f>
        <v>13</v>
      </c>
    </row>
    <row r="18" spans="1:20" customFormat="1" x14ac:dyDescent="0.15">
      <c r="A18" t="s">
        <v>105</v>
      </c>
      <c r="B18" t="s">
        <v>106</v>
      </c>
      <c r="C18" t="str">
        <f>CONCATENATE(B18," ",A18)</f>
        <v>EDWARD LAWRIE</v>
      </c>
      <c r="D18" s="35" t="str">
        <f>IF($A18="","",IF(ISERROR(VLOOKUP($A18&amp;" "&amp;$B18,'Race 1 adjusted'!$C$2:$K$100,3,FALSE)),"",VLOOKUP($A18&amp;" "&amp;$B18,'Race 1 adjusted'!$C$2:$K$100,3,FALSE)))</f>
        <v>Men</v>
      </c>
      <c r="E18" s="35">
        <f>IF($A18="","",IF(ISERROR(VLOOKUP($A18&amp;" "&amp;$B18,'Race 1 adjusted'!$C$2:$K$100,4,FALSE)),"",VLOOKUP($A18&amp;" "&amp;$B18,'Race 1 adjusted'!$C$2:$K$100,4,FALSE)))</f>
        <v>35</v>
      </c>
      <c r="F18" s="36" t="str">
        <f>IF(D18="Men",VLOOKUP(E18,'Time trial standards'!$A$3:$H$83,7,TRUE),VLOOKUP(E18,'Time trial standards'!$A$3:$H$83,8,TRUE))</f>
        <v>MMAS2</v>
      </c>
      <c r="G18" s="30">
        <f>IF(A18="","",IF(ISERROR(VLOOKUP(A18&amp;" "&amp;B18,'Race 1 adjusted'!C$2:K$100,9,FALSE)),"",VLOOKUP(A18&amp;" "&amp;B18,'Race 1 adjusted'!C$2:K$100,9,FALSE)))</f>
        <v>-1.9266604205704605</v>
      </c>
      <c r="H18" s="29" t="str">
        <f>IF(A18="","",IF(ISERROR(VLOOKUP(A18&amp;" "&amp;B18,'Race 2 adjusted'!C$2:K$99,9,FALSE)),"",VLOOKUP(A18&amp;" "&amp;B18,'Race 2 adjusted'!C$2:K$99,9,FALSE)))</f>
        <v/>
      </c>
      <c r="I18" s="29">
        <f>IF(A18="","",IF(ISERROR(VLOOKUP(A18&amp;" "&amp;B18,'Race 3 adjusted'!C$2:K$94,9,FALSE)),"",VLOOKUP(A18&amp;" "&amp;B18,'Race 3 adjusted'!C$2:K$94,9,FALSE)))</f>
        <v>-2.3424828446662631</v>
      </c>
      <c r="J18" s="31" t="str">
        <f>IF(A18="","",IF(ISERROR(VLOOKUP(A18&amp;" "&amp;B18,'Race 4 adjusted'!C$2:K$100,9,FALSE)),"",VLOOKUP(A18&amp;" "&amp;B18,'Race 4 adjusted'!C$2:K$100,9,FALSE)))</f>
        <v/>
      </c>
      <c r="K18" s="26" t="str">
        <f>IF(A18="","",IF(ISERROR(VLOOKUP(A18&amp;" "&amp;B18,#REF!,9,FALSE)),"",VLOOKUP(A18&amp;" "&amp;B18,#REF!,9,FALSE)))</f>
        <v/>
      </c>
      <c r="L18" s="32">
        <f t="array" ref="L18">SUMPRODUCT(--(LEN(G18:J18)&gt;0))</f>
        <v>2</v>
      </c>
      <c r="M18" s="30" t="str">
        <f>IF(B18="","",IF(COUNT(G18:K18)&lt;V$1,"",IF(V$1=1,(AVERAGE(SMALL(G18:K18,1))),IF(V$1=2,(AVERAGE(SMALL(G18:K18,{1,2}))),(AVERAGE(SMALL(G18:K18,{1,2,3})))))))</f>
        <v/>
      </c>
      <c r="N18" s="33" t="str">
        <f>IF(M18="","",RANK(M18,M$2:M$51,1))</f>
        <v/>
      </c>
      <c r="O18" s="30">
        <f>IF(B18="","",IF(COUNT(G18:K18)&lt;2,"",(AVERAGE(SMALL(G18:K18,{1,2})))))</f>
        <v>-2.1345716326183619</v>
      </c>
      <c r="P18" s="37">
        <f>IF(O18="","",RANK(O18,O$2:O$51,1))</f>
        <v>19</v>
      </c>
      <c r="Q18" s="34">
        <f>IF(O18="","",COUNTIFS($D$2:$D$23,D18,$O$2:$O$23,"&lt;" &amp; O18,$O$2:$O$23,"&lt;&gt;0")+1)</f>
        <v>12</v>
      </c>
      <c r="R18" s="30">
        <f>IF(B18="","",IF(COUNT(G18:K18)&lt;1,"",SMALL(G18:K18,1)))</f>
        <v>-2.3424828446662631</v>
      </c>
      <c r="S18" s="51">
        <f>IF(R18="","",RANK(R18,R$2:R$51,1))</f>
        <v>35</v>
      </c>
      <c r="T18" s="33">
        <f>IF(R18="","",COUNTIFS($D$2:$D$23,D18,$R$2:$R$23,"&lt;" &amp; R18,$R$2:$R$23,"&lt;&gt;0")+1)</f>
        <v>12</v>
      </c>
    </row>
    <row r="19" spans="1:20" customFormat="1" x14ac:dyDescent="0.15">
      <c r="A19" t="s">
        <v>58</v>
      </c>
      <c r="B19" t="s">
        <v>90</v>
      </c>
      <c r="C19" t="str">
        <f>CONCATENATE(B19," ",A19)</f>
        <v>CARL PURCZEL</v>
      </c>
      <c r="D19" s="35" t="str">
        <f>IF($A19="","",IF(ISERROR(VLOOKUP($A19&amp;" "&amp;$B19,'Race 1 adjusted'!$C$2:$K$100,3,FALSE)),"",VLOOKUP($A19&amp;" "&amp;$B19,'Race 1 adjusted'!$C$2:$K$100,3,FALSE)))</f>
        <v>Men</v>
      </c>
      <c r="E19" s="35">
        <f>IF($A19="","",IF(ISERROR(VLOOKUP($A19&amp;" "&amp;$B19,'Race 1 adjusted'!$C$2:$K$100,4,FALSE)),"",VLOOKUP($A19&amp;" "&amp;$B19,'Race 1 adjusted'!$C$2:$K$100,4,FALSE)))</f>
        <v>50</v>
      </c>
      <c r="F19" s="36" t="str">
        <f>IF(D19="Men",VLOOKUP(E19,'Time trial standards'!$A$3:$H$83,7,TRUE),VLOOKUP(E19,'Time trial standards'!$A$3:$H$83,8,TRUE))</f>
        <v>MMAS5</v>
      </c>
      <c r="G19" s="30">
        <f>IF(A19="","",IF(ISERROR(VLOOKUP(A19&amp;" "&amp;B19,'Race 1 adjusted'!C$2:K$100,9,FALSE)),"",VLOOKUP(A19&amp;" "&amp;B19,'Race 1 adjusted'!C$2:K$100,9,FALSE)))</f>
        <v>-5.4225089498806538</v>
      </c>
      <c r="H19" s="29">
        <f>IF(A19="","",IF(ISERROR(VLOOKUP(A19&amp;" "&amp;B19,'Race 2 adjusted'!C$2:K$99,9,FALSE)),"",VLOOKUP(A19&amp;" "&amp;B19,'Race 2 adjusted'!C$2:K$99,9,FALSE)))</f>
        <v>-6.5670235223160551</v>
      </c>
      <c r="I19" s="29" t="str">
        <f>IF(A19="","",IF(ISERROR(VLOOKUP(A19&amp;" "&amp;B19,'Race 3 adjusted'!C$2:K$94,9,FALSE)),"",VLOOKUP(A19&amp;" "&amp;B19,'Race 3 adjusted'!C$2:K$94,9,FALSE)))</f>
        <v/>
      </c>
      <c r="J19" s="31" t="str">
        <f>IF(A19="","",IF(ISERROR(VLOOKUP(A19&amp;" "&amp;B19,'Race 4 adjusted'!C$2:K$100,9,FALSE)),"",VLOOKUP(A19&amp;" "&amp;B19,'Race 4 adjusted'!C$2:K$100,9,FALSE)))</f>
        <v/>
      </c>
      <c r="K19" s="26" t="str">
        <f>IF(A19="","",IF(ISERROR(VLOOKUP(A19&amp;" "&amp;B19,#REF!,9,FALSE)),"",VLOOKUP(A19&amp;" "&amp;B19,#REF!,9,FALSE)))</f>
        <v/>
      </c>
      <c r="L19" s="32">
        <f t="array" ref="L19">SUMPRODUCT(--(LEN(G19:J19)&gt;0))</f>
        <v>2</v>
      </c>
      <c r="M19" s="30" t="str">
        <f>IF(B19="","",IF(COUNT(G19:K19)&lt;V$1,"",IF(V$1=1,(AVERAGE(SMALL(G19:K19,1))),IF(V$1=2,(AVERAGE(SMALL(G19:K19,{1,2}))),(AVERAGE(SMALL(G19:K19,{1,2,3})))))))</f>
        <v/>
      </c>
      <c r="N19" s="33" t="str">
        <f>IF(M19="","",RANK(M19,M$2:M$51,1))</f>
        <v/>
      </c>
      <c r="O19" s="30">
        <f>IF(B19="","",IF(COUNT(G19:K19)&lt;2,"",(AVERAGE(SMALL(G19:K19,{1,2})))))</f>
        <v>-5.9947662360983545</v>
      </c>
      <c r="P19" s="37">
        <f>IF(O19="","",RANK(O19,O$2:O$51,1))</f>
        <v>14</v>
      </c>
      <c r="Q19" s="34">
        <f>IF(O19="","",COUNTIFS($D$2:$D$23,D19,$O$2:$O$23,"&lt;" &amp; O19,$O$2:$O$23,"&lt;&gt;0")+1)</f>
        <v>11</v>
      </c>
      <c r="R19" s="30">
        <f>IF(B19="","",IF(COUNT(G19:K19)&lt;1,"",SMALL(G19:K19,1)))</f>
        <v>-6.5670235223160551</v>
      </c>
      <c r="S19" s="51">
        <f>IF(R19="","",RANK(R19,R$2:R$51,1))</f>
        <v>30</v>
      </c>
      <c r="T19" s="33">
        <f>IF(R19="","",COUNTIFS($D$2:$D$23,D19,$R$2:$R$23,"&lt;" &amp; R19,$R$2:$R$23,"&lt;&gt;0")+1)</f>
        <v>11</v>
      </c>
    </row>
    <row r="20" spans="1:20" customFormat="1" x14ac:dyDescent="0.15">
      <c r="A20" t="s">
        <v>393</v>
      </c>
      <c r="B20" t="s">
        <v>394</v>
      </c>
      <c r="C20" t="str">
        <f>CONCATENATE(B20," ",A20)</f>
        <v>LISA RICKARD</v>
      </c>
      <c r="D20" s="35" t="str">
        <f>IF($A20="","",IF(ISERROR(VLOOKUP($A20&amp;" "&amp;$B20,'Race 1 adjusted'!$C$2:$K$100,3,FALSE)),"",VLOOKUP($A20&amp;" "&amp;$B20,'Race 1 adjusted'!$C$2:$K$100,3,FALSE)))</f>
        <v>Women</v>
      </c>
      <c r="E20" s="35">
        <f>IF($A20="","",IF(ISERROR(VLOOKUP($A20&amp;" "&amp;$B20,'Race 1 adjusted'!$C$2:$K$100,4,FALSE)),"",VLOOKUP($A20&amp;" "&amp;$B20,'Race 1 adjusted'!$C$2:$K$100,4,FALSE)))</f>
        <v>38</v>
      </c>
      <c r="F20" s="36" t="str">
        <f>IF(D20="Men",VLOOKUP(E20,'Time trial standards'!$A$3:$H$83,7,TRUE),VLOOKUP(E20,'Time trial standards'!$A$3:$H$83,8,TRUE))</f>
        <v>WMAS2</v>
      </c>
      <c r="G20" s="30">
        <f>IF(A20="","",IF(ISERROR(VLOOKUP(A20&amp;" "&amp;B20,'Race 1 adjusted'!C$2:K$100,9,FALSE)),"",VLOOKUP(A20&amp;" "&amp;B20,'Race 1 adjusted'!C$2:K$100,9,FALSE)))</f>
        <v>-0.94188471748200209</v>
      </c>
      <c r="H20" s="29">
        <f>IF(A20="","",IF(ISERROR(VLOOKUP(A20&amp;" "&amp;B20,'Race 2 adjusted'!C$2:K$99,9,FALSE)),"",VLOOKUP(A20&amp;" "&amp;B20,'Race 2 adjusted'!C$2:K$99,9,FALSE)))</f>
        <v>-4.6937069813176135</v>
      </c>
      <c r="I20" s="29">
        <f>IF(A20="","",IF(ISERROR(VLOOKUP(A20&amp;" "&amp;B20,'Race 3 adjusted'!C$2:K$94,9,FALSE)),"",VLOOKUP(A20&amp;" "&amp;B20,'Race 3 adjusted'!C$2:K$94,9,FALSE)))</f>
        <v>-4.2834356127021191</v>
      </c>
      <c r="J20" s="31" t="str">
        <f>IF(A20="","",IF(ISERROR(VLOOKUP(A20&amp;" "&amp;B20,'Race 4 adjusted'!C$2:K$100,9,FALSE)),"",VLOOKUP(A20&amp;" "&amp;B20,'Race 4 adjusted'!C$2:K$100,9,FALSE)))</f>
        <v/>
      </c>
      <c r="K20" s="26" t="str">
        <f>IF(A20="","",IF(ISERROR(VLOOKUP(A20&amp;" "&amp;B20,#REF!,9,FALSE)),"",VLOOKUP(A20&amp;" "&amp;B20,#REF!,9,FALSE)))</f>
        <v/>
      </c>
      <c r="L20" s="32">
        <f t="array" ref="L20">SUMPRODUCT(--(LEN(G20:J20)&gt;0))</f>
        <v>3</v>
      </c>
      <c r="M20" s="30">
        <f>IF(B20="","",IF(COUNT(G20:K20)&lt;V$1,"",IF(V$1=1,(AVERAGE(SMALL(G20:K20,1))),IF(V$1=2,(AVERAGE(SMALL(G20:K20,{1,2}))),(AVERAGE(SMALL(G20:K20,{1,2,3})))))))</f>
        <v>-3.306342437167245</v>
      </c>
      <c r="N20" s="33">
        <f>IF(M20="","",RANK(M20,M$2:M$51,1))</f>
        <v>8</v>
      </c>
      <c r="O20" s="30">
        <f>IF(B20="","",IF(COUNT(G20:K20)&lt;2,"",(AVERAGE(SMALL(G20:K20,{1,2})))))</f>
        <v>-4.4885712970098659</v>
      </c>
      <c r="P20" s="37">
        <f>IF(O20="","",RANK(O20,O$2:O$51,1))</f>
        <v>17</v>
      </c>
      <c r="Q20" s="34">
        <f>IF(O20="","",COUNTIFS($D$2:$D$23,D20,$O$2:$O$23,"&lt;" &amp; O20,$O$2:$O$23,"&lt;&gt;0")+1)</f>
        <v>6</v>
      </c>
      <c r="R20" s="30">
        <f>IF(B20="","",IF(COUNT(G20:K20)&lt;1,"",SMALL(G20:K20,1)))</f>
        <v>-4.6937069813176135</v>
      </c>
      <c r="S20" s="51">
        <f>IF(R20="","",RANK(R20,R$2:R$51,1))</f>
        <v>32</v>
      </c>
      <c r="T20" s="33">
        <f>IF(R20="","",COUNTIFS($D$2:$D$23,D20,$R$2:$R$23,"&lt;" &amp; R20,$R$2:$R$23,"&lt;&gt;0")+1)</f>
        <v>7</v>
      </c>
    </row>
    <row r="21" spans="1:20" customFormat="1" x14ac:dyDescent="0.15">
      <c r="A21" t="s">
        <v>56</v>
      </c>
      <c r="B21" t="s">
        <v>76</v>
      </c>
      <c r="C21" t="str">
        <f>CONCATENATE(B21," ",A21)</f>
        <v>GEMMA KERNICH</v>
      </c>
      <c r="D21" s="35" t="str">
        <f>IF($A21="","",IF(ISERROR(VLOOKUP($A21&amp;" "&amp;$B21,'Race 2 adjusted'!$C$2:$K$99,3,FALSE)),"",VLOOKUP($A21&amp;" "&amp;$B21,'Race 2 adjusted'!$C$2:$K$99,3,FALSE)))</f>
        <v>Women</v>
      </c>
      <c r="E21" s="35">
        <f>IF($A21="","",IF(ISERROR(VLOOKUP($A21&amp;" "&amp;$B21,'Race 2 adjusted'!$C$2:$K$99,4,FALSE)),"",VLOOKUP($A21&amp;" "&amp;$B21,'Race 2 adjusted'!$C$2:$K$99,4,FALSE)))</f>
        <v>47</v>
      </c>
      <c r="F21" s="36" t="str">
        <f>IF(D21="Men",VLOOKUP(E21,'Time trial standards'!$A$3:$H$83,7,TRUE),VLOOKUP(E21,'Time trial standards'!$A$3:$H$83,8,TRUE))</f>
        <v>WMAS4</v>
      </c>
      <c r="G21" s="30" t="str">
        <f>IF(A21="","",IF(ISERROR(VLOOKUP(A21&amp;" "&amp;B21,'Race 1 adjusted'!C$2:K$100,9,FALSE)),"",VLOOKUP(A21&amp;" "&amp;B21,'Race 1 adjusted'!C$2:K$100,9,FALSE)))</f>
        <v/>
      </c>
      <c r="H21" s="29">
        <f>IF(A21="","",IF(ISERROR(VLOOKUP(A21&amp;" "&amp;B21,'Race 2 adjusted'!C$2:K$99,9,FALSE)),"",VLOOKUP(A21&amp;" "&amp;B21,'Race 2 adjusted'!C$2:K$99,9,FALSE)))</f>
        <v>-6.1933760683760593</v>
      </c>
      <c r="I21" s="29">
        <f>IF(A21="","",IF(ISERROR(VLOOKUP(A21&amp;" "&amp;B21,'Race 3 adjusted'!C$2:K$94,9,FALSE)),"",VLOOKUP(A21&amp;" "&amp;B21,'Race 3 adjusted'!C$2:K$94,9,FALSE)))</f>
        <v>-0.72323028673835121</v>
      </c>
      <c r="J21" s="31" t="str">
        <f>IF(A21="","",IF(ISERROR(VLOOKUP(A21&amp;" "&amp;B21,'Race 4 adjusted'!C$2:K$100,9,FALSE)),"",VLOOKUP(A21&amp;" "&amp;B21,'Race 4 adjusted'!C$2:K$100,9,FALSE)))</f>
        <v/>
      </c>
      <c r="K21" s="26" t="str">
        <f>IF(A21="","",IF(ISERROR(VLOOKUP(A21&amp;" "&amp;B21,#REF!,9,FALSE)),"",VLOOKUP(A21&amp;" "&amp;B21,#REF!,9,FALSE)))</f>
        <v/>
      </c>
      <c r="L21" s="32">
        <f t="array" ref="L21">SUMPRODUCT(--(LEN(G21:J21)&gt;0))</f>
        <v>2</v>
      </c>
      <c r="M21" s="30" t="str">
        <f>IF(B21="","",IF(COUNT(G21:K21)&lt;V$1,"",IF(V$1=1,(AVERAGE(SMALL(G21:K21,1))),IF(V$1=2,(AVERAGE(SMALL(G21:K21,{1,2}))),(AVERAGE(SMALL(G21:K21,{1,2,3})))))))</f>
        <v/>
      </c>
      <c r="N21" s="33" t="str">
        <f>IF(M21="","",RANK(M21,M$2:M$51,1))</f>
        <v/>
      </c>
      <c r="O21" s="30">
        <f>IF(B21="","",IF(COUNT(G21:K21)&lt;2,"",(AVERAGE(SMALL(G21:K21,{1,2})))))</f>
        <v>-3.4583031775572053</v>
      </c>
      <c r="P21" s="37">
        <f>IF(O21="","",RANK(O21,O$2:O$51,1))</f>
        <v>18</v>
      </c>
      <c r="Q21" s="34">
        <f>IF(O21="","",COUNTIFS($D$2:$D$23,D21,$O$2:$O$23,"&lt;" &amp; O21,$O$2:$O$23,"&lt;&gt;0")+1)</f>
        <v>7</v>
      </c>
      <c r="R21" s="30">
        <f>IF(B21="","",IF(COUNT(G21:K21)&lt;1,"",SMALL(G21:K21,1)))</f>
        <v>-6.1933760683760593</v>
      </c>
      <c r="S21" s="51">
        <f>IF(R21="","",RANK(R21,R$2:R$51,1))</f>
        <v>31</v>
      </c>
      <c r="T21" s="33">
        <f>IF(R21="","",COUNTIFS($D$2:$D$23,D21,$R$2:$R$23,"&lt;" &amp; R21,$R$2:$R$23,"&lt;&gt;0")+1)</f>
        <v>6</v>
      </c>
    </row>
    <row r="22" spans="1:20" customFormat="1" x14ac:dyDescent="0.15">
      <c r="A22" t="s">
        <v>112</v>
      </c>
      <c r="B22" t="s">
        <v>104</v>
      </c>
      <c r="C22" t="str">
        <f>CONCATENATE(B22," ",A22)</f>
        <v>CATHERINE AIRD</v>
      </c>
      <c r="D22" s="35" t="str">
        <f>IF($A22="","",IF(ISERROR(VLOOKUP($A22&amp;" "&amp;$B22,'Race 1 adjusted'!$C$2:$K$100,3,FALSE)),"",VLOOKUP($A22&amp;" "&amp;$B22,'Race 1 adjusted'!$C$2:$K$100,3,FALSE)))</f>
        <v>Women</v>
      </c>
      <c r="E22" s="35">
        <f>IF($A22="","",IF(ISERROR(VLOOKUP($A22&amp;" "&amp;$B22,'Race 1 adjusted'!$C$2:$K$100,4,FALSE)),"",VLOOKUP($A22&amp;" "&amp;$B22,'Race 1 adjusted'!$C$2:$K$100,4,FALSE)))</f>
        <v>41</v>
      </c>
      <c r="F22" s="36" t="str">
        <f>IF(D22="Men",VLOOKUP(E22,'Time trial standards'!$A$3:$H$83,7,TRUE),VLOOKUP(E22,'Time trial standards'!$A$3:$H$83,8,TRUE))</f>
        <v>WMAS3</v>
      </c>
      <c r="G22" s="30">
        <f>IF(A22="","",IF(ISERROR(VLOOKUP(A22&amp;" "&amp;B22,'Race 1 adjusted'!C$2:K$100,9,FALSE)),"",VLOOKUP(A22&amp;" "&amp;B22,'Race 1 adjusted'!C$2:K$100,9,FALSE)))</f>
        <v>1.3826275045537497</v>
      </c>
      <c r="H22" s="29" t="str">
        <f>IF(A22="","",IF(ISERROR(VLOOKUP(A22&amp;" "&amp;B22,'Race 2 adjusted'!C$2:K$99,9,FALSE)),"",VLOOKUP(A22&amp;" "&amp;B22,'Race 2 adjusted'!C$2:K$99,9,FALSE)))</f>
        <v/>
      </c>
      <c r="I22" s="29">
        <f>IF(A22="","",IF(ISERROR(VLOOKUP(A22&amp;" "&amp;B22,'Race 3 adjusted'!C$2:K$94,9,FALSE)),"",VLOOKUP(A22&amp;" "&amp;B22,'Race 3 adjusted'!C$2:K$94,9,FALSE)))</f>
        <v>-1.0854224698235806</v>
      </c>
      <c r="J22" s="31" t="str">
        <f>IF(A22="","",IF(ISERROR(VLOOKUP(A22&amp;" "&amp;B22,'Race 4 adjusted'!C$2:K$100,9,FALSE)),"",VLOOKUP(A22&amp;" "&amp;B22,'Race 4 adjusted'!C$2:K$100,9,FALSE)))</f>
        <v/>
      </c>
      <c r="K22" s="26" t="str">
        <f>IF(A22="","",IF(ISERROR(VLOOKUP(A22&amp;" "&amp;B22,#REF!,9,FALSE)),"",VLOOKUP(A22&amp;" "&amp;B22,#REF!,9,FALSE)))</f>
        <v/>
      </c>
      <c r="L22" s="32">
        <f t="array" ref="L22">SUMPRODUCT(--(LEN(G22:J22)&gt;0))</f>
        <v>2</v>
      </c>
      <c r="M22" s="30" t="str">
        <f>IF(B22="","",IF(COUNT(G22:K22)&lt;V$1,"",IF(V$1=1,(AVERAGE(SMALL(G22:K22,1))),IF(V$1=2,(AVERAGE(SMALL(G22:K22,{1,2}))),(AVERAGE(SMALL(G22:K22,{1,2,3})))))))</f>
        <v/>
      </c>
      <c r="N22" s="33" t="str">
        <f>IF(M22="","",RANK(M22,M$2:M$51,1))</f>
        <v/>
      </c>
      <c r="O22" s="30">
        <f>IF(B22="","",IF(COUNT(G22:K22)&lt;2,"",(AVERAGE(SMALL(G22:K22,{1,2})))))</f>
        <v>0.14860251736508456</v>
      </c>
      <c r="P22" s="37">
        <f>IF(O22="","",RANK(O22,O$2:O$51,1))</f>
        <v>20</v>
      </c>
      <c r="Q22" s="34">
        <f>IF(O22="","",COUNTIFS($D$2:$D$23,D22,$O$2:$O$23,"&lt;" &amp; O22,$O$2:$O$23,"&lt;&gt;0")+1)</f>
        <v>8</v>
      </c>
      <c r="R22" s="30">
        <f>IF(B22="","",IF(COUNT(G22:K22)&lt;1,"",SMALL(G22:K22,1)))</f>
        <v>-1.0854224698235806</v>
      </c>
      <c r="S22" s="51">
        <f>IF(R22="","",RANK(R22,R$2:R$51,1))</f>
        <v>36</v>
      </c>
      <c r="T22" s="33">
        <f>IF(R22="","",COUNTIFS($D$2:$D$23,D22,$R$2:$R$23,"&lt;" &amp; R22,$R$2:$R$23,"&lt;&gt;0")+1)</f>
        <v>8</v>
      </c>
    </row>
    <row r="23" spans="1:20" x14ac:dyDescent="0.15">
      <c r="A23" t="s">
        <v>82</v>
      </c>
      <c r="B23" t="s">
        <v>83</v>
      </c>
      <c r="C23" t="str">
        <f>CONCATENATE(B23," ",A23)</f>
        <v>JANE BODE</v>
      </c>
      <c r="D23" s="35" t="str">
        <f>IF($A23="","",IF(ISERROR(VLOOKUP($A23&amp;" "&amp;$B23,'Race 1 adjusted'!$C$2:$K$100,3,FALSE)),"",VLOOKUP($A23&amp;" "&amp;$B23,'Race 1 adjusted'!$C$2:$K$100,3,FALSE)))</f>
        <v>Women</v>
      </c>
      <c r="E23" s="35">
        <f>IF($A23="","",IF(ISERROR(VLOOKUP($A23&amp;" "&amp;$B23,'Race 1 adjusted'!$C$2:$K$100,4,FALSE)),"",VLOOKUP($A23&amp;" "&amp;$B23,'Race 1 adjusted'!$C$2:$K$100,4,FALSE)))</f>
        <v>63</v>
      </c>
      <c r="F23" s="36" t="str">
        <f>IF(D23="Men",VLOOKUP(E23,'Time trial standards'!$A$3:$H$83,7,TRUE),VLOOKUP(E23,'Time trial standards'!$A$3:$H$83,8,TRUE))</f>
        <v>WMAS7</v>
      </c>
      <c r="G23" s="30">
        <f>IF(A23="","",IF(ISERROR(VLOOKUP(A23&amp;" "&amp;B23,'Race 1 adjusted'!C$2:K$100,9,FALSE)),"",VLOOKUP(A23&amp;" "&amp;B23,'Race 1 adjusted'!C$2:K$100,9,FALSE)))</f>
        <v>2.6586354961832184</v>
      </c>
      <c r="H23" s="29">
        <f>IF(A23="","",IF(ISERROR(VLOOKUP(A23&amp;" "&amp;B23,'Race 2 adjusted'!C$2:K$99,9,FALSE)),"",VLOOKUP(A23&amp;" "&amp;B23,'Race 2 adjusted'!C$2:K$99,9,FALSE)))</f>
        <v>2.1450839328537237</v>
      </c>
      <c r="I23" s="29">
        <f>IF(A23="","",IF(ISERROR(VLOOKUP(A23&amp;" "&amp;B23,'Race 3 adjusted'!C$2:K$94,9,FALSE)),"",VLOOKUP(A23&amp;" "&amp;B23,'Race 3 adjusted'!C$2:K$94,9,FALSE)))</f>
        <v>3.0348009128108249</v>
      </c>
      <c r="J23" s="31" t="str">
        <f>IF(A23="","",IF(ISERROR(VLOOKUP(A23&amp;" "&amp;B23,'Race 4 adjusted'!C$2:K$100,9,FALSE)),"",VLOOKUP(A23&amp;" "&amp;B23,'Race 4 adjusted'!C$2:K$100,9,FALSE)))</f>
        <v/>
      </c>
      <c r="K23" s="64" t="str">
        <f>IF(A23="","",IF(ISERROR(VLOOKUP(A23&amp;" "&amp;B23,#REF!,9,FALSE)),"",VLOOKUP(A23&amp;" "&amp;B23,#REF!,9,FALSE)))</f>
        <v/>
      </c>
      <c r="L23" s="32">
        <f t="array" ref="L23">SUMPRODUCT(--(LEN(G23:J23)&gt;0))</f>
        <v>3</v>
      </c>
      <c r="M23" s="30">
        <f>IF(B23="","",IF(COUNT(G23:K23)&lt;V$1,"",IF(V$1=1,(AVERAGE(SMALL(G23:K23,1))),IF(V$1=2,(AVERAGE(SMALL(G23:K23,{1,2}))),(AVERAGE(SMALL(G23:K23,{1,2,3})))))))</f>
        <v>2.6128401139492556</v>
      </c>
      <c r="N23" s="33">
        <f>IF(M23="","",RANK(M23,M$2:M$51,1))</f>
        <v>9</v>
      </c>
      <c r="O23" s="30">
        <f>IF(B23="","",IF(COUNT(G23:K23)&lt;2,"",(AVERAGE(SMALL(G23:K23,{1,2})))))</f>
        <v>2.401859714518471</v>
      </c>
      <c r="P23" s="37">
        <f>IF(O23="","",RANK(O23,O$2:O$51,1))</f>
        <v>21</v>
      </c>
      <c r="Q23" s="34">
        <f>IF(O23="","",COUNTIFS($D$2:$D$23,D23,$O$2:$O$23,"&lt;" &amp; O23,$O$2:$O$23,"&lt;&gt;0")+1)</f>
        <v>9</v>
      </c>
      <c r="R23" s="30">
        <f>IF(B23="","",IF(COUNT(G23:K23)&lt;1,"",SMALL(G23:K23,1)))</f>
        <v>2.1450839328537237</v>
      </c>
      <c r="S23" s="51">
        <f>IF(R23="","",RANK(R23,R$2:R$51,1))</f>
        <v>42</v>
      </c>
      <c r="T23" s="33">
        <f>IF(R23="","",COUNTIFS($D$2:$D$23,D23,$R$2:$R$23,"&lt;" &amp; R23,$R$2:$R$23,"&lt;&gt;0")+1)</f>
        <v>9</v>
      </c>
    </row>
    <row r="24" spans="1:20" x14ac:dyDescent="0.15">
      <c r="A24" t="s">
        <v>20</v>
      </c>
      <c r="B24" t="s">
        <v>80</v>
      </c>
      <c r="C24" t="str">
        <f>CONCATENATE(B24," ",A24)</f>
        <v>NADIA HENRIKS</v>
      </c>
      <c r="D24" s="35" t="str">
        <f>IF($A24="","",IF(ISERROR(VLOOKUP($A24&amp;" "&amp;$B24,'Race 2 adjusted'!$C$2:$K$99,3,FALSE)),"",VLOOKUP($A24&amp;" "&amp;$B24,'Race 2 adjusted'!$C$2:$K$99,3,FALSE)))</f>
        <v>Women</v>
      </c>
      <c r="E24" s="35">
        <f>IF($A24="","",IF(ISERROR(VLOOKUP($A24&amp;" "&amp;$B24,'Race 2 adjusted'!$C$2:$K$99,4,FALSE)),"",VLOOKUP($A24&amp;" "&amp;$B24,'Race 2 adjusted'!$C$2:$K$99,4,FALSE)))</f>
        <v>45</v>
      </c>
      <c r="F24" s="36" t="str">
        <f>IF(D24="Men",VLOOKUP(E24,'Time trial standards'!$A$3:$H$83,7,TRUE),VLOOKUP(E24,'Time trial standards'!$A$3:$H$83,8,TRUE))</f>
        <v>WMAS4</v>
      </c>
      <c r="G24" s="30">
        <f>IF(A24="","",IF(ISERROR(VLOOKUP(A24&amp;" "&amp;B24,'Race 1 adjusted'!C$2:K$100,9,FALSE)),"",VLOOKUP(A24&amp;" "&amp;B24,'Race 1 adjusted'!C$2:K$100,9,FALSE)))</f>
        <v>11.550259792166282</v>
      </c>
      <c r="H24" s="29">
        <f>IF(A24="","",IF(ISERROR(VLOOKUP(A24&amp;" "&amp;B24,'Race 2 adjusted'!C$2:K$99,9,FALSE)),"",VLOOKUP(A24&amp;" "&amp;B24,'Race 2 adjusted'!C$2:K$99,9,FALSE)))</f>
        <v>9.332493444772199</v>
      </c>
      <c r="I24" s="29">
        <f>IF(A24="","",IF(ISERROR(VLOOKUP(A24&amp;" "&amp;B24,'Race 3 adjusted'!C$2:K$94,9,FALSE)),"",VLOOKUP(A24&amp;" "&amp;B24,'Race 3 adjusted'!C$2:K$94,9,FALSE)))</f>
        <v>5.8916032148900097</v>
      </c>
      <c r="J24" s="31" t="str">
        <f>IF(A24="","",IF(ISERROR(VLOOKUP(A24&amp;" "&amp;B24,'Race 4 adjusted'!C$2:K$100,9,FALSE)),"",VLOOKUP(A24&amp;" "&amp;B24,'Race 4 adjusted'!C$2:K$100,9,FALSE)))</f>
        <v/>
      </c>
      <c r="K24" s="64" t="str">
        <f>IF(A24="","",IF(ISERROR(VLOOKUP(A24&amp;" "&amp;B24,#REF!,9,FALSE)),"",VLOOKUP(A24&amp;" "&amp;B24,#REF!,9,FALSE)))</f>
        <v/>
      </c>
      <c r="L24" s="32">
        <f t="array" ref="L24">SUMPRODUCT(--(LEN(G24:J24)&gt;0))</f>
        <v>3</v>
      </c>
      <c r="M24" s="30">
        <f>IF(B24="","",IF(COUNT(G24:K24)&lt;V$1,"",IF(V$1=1,(AVERAGE(SMALL(G24:K24,1))),IF(V$1=2,(AVERAGE(SMALL(G24:K24,{1,2}))),(AVERAGE(SMALL(G24:K24,{1,2,3})))))))</f>
        <v>8.9247854839428289</v>
      </c>
      <c r="N24" s="33">
        <f>IF(M24="","",RANK(M24,M$2:M$51,1))</f>
        <v>10</v>
      </c>
      <c r="O24" s="30">
        <f>IF(B24="","",IF(COUNT(G24:K24)&lt;2,"",(AVERAGE(SMALL(G24:K24,{1,2})))))</f>
        <v>7.6120483298311044</v>
      </c>
      <c r="P24" s="37">
        <f>IF(O24="","",RANK(O24,O$2:O$51,1))</f>
        <v>23</v>
      </c>
      <c r="Q24" s="34">
        <f>IF(O24="","",COUNTIFS($D$2:$D$23,D24,$O$2:$O$23,"&lt;" &amp; O24,$O$2:$O$23,"&lt;&gt;0")+1)</f>
        <v>10</v>
      </c>
      <c r="R24" s="30">
        <f>IF(B24="","",IF(COUNT(G24:K24)&lt;1,"",SMALL(G24:K24,1)))</f>
        <v>5.8916032148900097</v>
      </c>
      <c r="S24" s="51">
        <f>IF(R24="","",RANK(R24,R$2:R$51,1))</f>
        <v>44</v>
      </c>
      <c r="T24" s="33">
        <f>IF(R24="","",COUNTIFS($D$2:$D$23,D24,$R$2:$R$23,"&lt;" &amp; R24,$R$2:$R$23,"&lt;&gt;0")+1)</f>
        <v>10</v>
      </c>
    </row>
    <row r="25" spans="1:20" x14ac:dyDescent="0.15">
      <c r="A25" t="s">
        <v>69</v>
      </c>
      <c r="B25" t="s">
        <v>81</v>
      </c>
      <c r="C25" t="str">
        <f>CONCATENATE(B25," ",A25)</f>
        <v>VIRGINIA RICHES</v>
      </c>
      <c r="D25" s="35" t="str">
        <f>IF($A25="","",IF(ISERROR(VLOOKUP($A25&amp;" "&amp;$B25,'Race 2 adjusted'!$C$2:$K$99,3,FALSE)),"",VLOOKUP($A25&amp;" "&amp;$B25,'Race 2 adjusted'!$C$2:$K$99,3,FALSE)))</f>
        <v>Women</v>
      </c>
      <c r="E25" s="35">
        <f>IF($A25="","",IF(ISERROR(VLOOKUP($A25&amp;" "&amp;$B25,'Race 2 adjusted'!$C$2:$K$99,4,FALSE)),"",VLOOKUP($A25&amp;" "&amp;$B25,'Race 2 adjusted'!$C$2:$K$99,4,FALSE)))</f>
        <v>42</v>
      </c>
      <c r="F25" s="36" t="str">
        <f>IF(D25="Men",VLOOKUP(E25,'Time trial standards'!$A$3:$H$83,7,TRUE),VLOOKUP(E25,'Time trial standards'!$A$3:$H$83,8,TRUE))</f>
        <v>WMAS3</v>
      </c>
      <c r="G25" s="30">
        <f>IF(A25="","",IF(ISERROR(VLOOKUP(A25&amp;" "&amp;B25,'Race 1 adjusted'!C$2:K$100,9,FALSE)),"",VLOOKUP(A25&amp;" "&amp;B25,'Race 1 adjusted'!C$2:K$100,9,FALSE)))</f>
        <v>9.321172746959844</v>
      </c>
      <c r="H25" s="29">
        <f>IF(A25="","",IF(ISERROR(VLOOKUP(A25&amp;" "&amp;B25,'Race 2 adjusted'!C$2:K$99,9,FALSE)),"",VLOOKUP(A25&amp;" "&amp;B25,'Race 2 adjusted'!C$2:K$99,9,FALSE)))</f>
        <v>10.39588477366255</v>
      </c>
      <c r="I25" s="29" t="str">
        <f>IF(A25="","",IF(ISERROR(VLOOKUP(A25&amp;" "&amp;B25,'Race 3 adjusted'!C$2:K$94,9,FALSE)),"",VLOOKUP(A25&amp;" "&amp;B25,'Race 3 adjusted'!C$2:K$94,9,FALSE)))</f>
        <v/>
      </c>
      <c r="J25" s="31" t="str">
        <f>IF(A25="","",IF(ISERROR(VLOOKUP(A25&amp;" "&amp;B25,'Race 4 adjusted'!C$2:K$100,9,FALSE)),"",VLOOKUP(A25&amp;" "&amp;B25,'Race 4 adjusted'!C$2:K$100,9,FALSE)))</f>
        <v/>
      </c>
      <c r="K25" s="64" t="str">
        <f>IF(A25="","",IF(ISERROR(VLOOKUP(A25&amp;" "&amp;B25,#REF!,9,FALSE)),"",VLOOKUP(A25&amp;" "&amp;B25,#REF!,9,FALSE)))</f>
        <v/>
      </c>
      <c r="L25" s="32">
        <f t="array" ref="L25">SUMPRODUCT(--(LEN(G25:J25)&gt;0))</f>
        <v>2</v>
      </c>
      <c r="M25" s="30" t="str">
        <f>IF(B25="","",IF(COUNT(G25:K25)&lt;V$1,"",IF(V$1=1,(AVERAGE(SMALL(G25:K25,1))),IF(V$1=2,(AVERAGE(SMALL(G25:K25,{1,2}))),(AVERAGE(SMALL(G25:K25,{1,2,3})))))))</f>
        <v/>
      </c>
      <c r="N25" s="33" t="str">
        <f>IF(M25="","",RANK(M25,M$2:M$51,1))</f>
        <v/>
      </c>
      <c r="O25" s="30">
        <f>IF(B25="","",IF(COUNT(G25:K25)&lt;2,"",(AVERAGE(SMALL(G25:K25,{1,2})))))</f>
        <v>9.8585287603111968</v>
      </c>
      <c r="P25" s="37">
        <f>IF(O25="","",RANK(O25,O$2:O$51,1))</f>
        <v>24</v>
      </c>
      <c r="Q25" s="34">
        <f>IF(O25="","",COUNTIFS($D$2:$D$23,D25,$O$2:$O$23,"&lt;" &amp; O25,$O$2:$O$23,"&lt;&gt;0")+1)</f>
        <v>10</v>
      </c>
      <c r="R25" s="30">
        <f>IF(B25="","",IF(COUNT(G25:K25)&lt;1,"",SMALL(G25:K25,1)))</f>
        <v>9.321172746959844</v>
      </c>
      <c r="S25" s="51">
        <f>IF(R25="","",RANK(R25,R$2:R$51,1))</f>
        <v>47</v>
      </c>
      <c r="T25" s="33">
        <f>IF(R25="","",COUNTIFS($D$2:$D$23,D25,$R$2:$R$23,"&lt;" &amp; R25,$R$2:$R$23,"&lt;&gt;0")+1)</f>
        <v>10</v>
      </c>
    </row>
    <row r="26" spans="1:20" x14ac:dyDescent="0.15">
      <c r="A26" s="109" t="s">
        <v>612</v>
      </c>
      <c r="B26" s="109" t="s">
        <v>89</v>
      </c>
      <c r="C26" t="str">
        <f>CONCATENATE(B26," ",A26)</f>
        <v>MICHAEL DAVIES</v>
      </c>
      <c r="D26" s="35" t="str">
        <f>IF($A26="","",IF(ISERROR(VLOOKUP($A26&amp;" "&amp;$B26,'Race 3 adjusted'!$C$2:$K$99,3,FALSE)),"",VLOOKUP($A26&amp;" "&amp;$B26,'Race 3 adjusted'!$C$2:$K$99,3,FALSE)))</f>
        <v>Men</v>
      </c>
      <c r="E26" s="35">
        <f>IF($A26="","",IF(ISERROR(VLOOKUP($A26&amp;" "&amp;$B26,'Race 3 adjusted'!$C$2:$K$99,4,FALSE)),"",VLOOKUP($A26&amp;" "&amp;$B26,'Race 3 adjusted'!$C$2:$K$99,4,FALSE)))</f>
        <v>62</v>
      </c>
      <c r="F26" s="36" t="str">
        <f>IF(D26="Men",VLOOKUP(E26,'Time trial standards'!$A$3:$H$83,7,TRUE),VLOOKUP(E26,'Time trial standards'!$A$3:$H$83,8,TRUE))</f>
        <v>MMAS7</v>
      </c>
      <c r="G26" s="30" t="str">
        <f>IF(A26="","",IF(ISERROR(VLOOKUP(A26&amp;" "&amp;B26,'Race 1 adjusted'!C$2:K$100,9,FALSE)),"",VLOOKUP(A26&amp;" "&amp;B26,'Race 1 adjusted'!C$2:K$100,9,FALSE)))</f>
        <v/>
      </c>
      <c r="H26" s="29" t="str">
        <f>IF(A26="","",IF(ISERROR(VLOOKUP(A26&amp;" "&amp;B26,'Race 2 adjusted'!C$2:K$99,9,FALSE)),"",VLOOKUP(A26&amp;" "&amp;B26,'Race 2 adjusted'!C$2:K$99,9,FALSE)))</f>
        <v/>
      </c>
      <c r="I26" s="29">
        <f>IF(A26="","",IF(ISERROR(VLOOKUP(A26&amp;" "&amp;B26,'Race 3 adjusted'!C$2:K$94,9,FALSE)),"",VLOOKUP(A26&amp;" "&amp;B26,'Race 3 adjusted'!C$2:K$94,9,FALSE)))</f>
        <v>-31.755952380952383</v>
      </c>
      <c r="J26" s="31"/>
      <c r="K26" s="64"/>
      <c r="L26" s="32">
        <f t="array" ref="L26">SUMPRODUCT(--(LEN(G26:J26)&gt;0))</f>
        <v>1</v>
      </c>
      <c r="M26" s="30" t="str">
        <f>IF(B26="","",IF(COUNT(G26:K26)&lt;V$1,"",IF(V$1=1,(AVERAGE(SMALL(G26:K26,1))),IF(V$1=2,(AVERAGE(SMALL(G26:K26,{1,2}))),(AVERAGE(SMALL(G26:K26,{1,2,3})))))))</f>
        <v/>
      </c>
      <c r="N26" s="33" t="str">
        <f>IF(M26="","",RANK(M26,M$2:M$51,1))</f>
        <v/>
      </c>
      <c r="O26" s="30" t="str">
        <f>IF(B26="","",IF(COUNT(G26:K26)&lt;2,"",(AVERAGE(SMALL(G26:K26,{1,2})))))</f>
        <v/>
      </c>
      <c r="P26" s="37" t="str">
        <f>IF(O26="","",RANK(O26,O$2:O$51,1))</f>
        <v/>
      </c>
      <c r="Q26" s="34" t="str">
        <f>IF(O26="","",COUNTIFS($D$2:$D$23,D26,$O$2:$O$23,"&lt;" &amp; O26,$O$2:$O$23,"&lt;&gt;0")+1)</f>
        <v/>
      </c>
      <c r="R26" s="30">
        <f>IF(B26="","",IF(COUNT(G26:K26)&lt;1,"",SMALL(G26:K26,1)))</f>
        <v>-31.755952380952383</v>
      </c>
      <c r="S26" s="51">
        <f>IF(R26="","",RANK(R26,R$2:R$51,1))</f>
        <v>1</v>
      </c>
      <c r="T26" s="33">
        <f>IF(R26="","",COUNTIFS($D$2:$D$23,D26,$R$2:$R$23,"&lt;" &amp; R26,$R$2:$R$23,"&lt;&gt;0")+1)</f>
        <v>1</v>
      </c>
    </row>
    <row r="27" spans="1:20" x14ac:dyDescent="0.15">
      <c r="A27" t="s">
        <v>411</v>
      </c>
      <c r="B27" t="s">
        <v>412</v>
      </c>
      <c r="C27" t="str">
        <f>CONCATENATE(B27," ",A27)</f>
        <v>CANDICE KENNEDY</v>
      </c>
      <c r="D27" s="35" t="str">
        <f>IF($A27="","",IF(ISERROR(VLOOKUP($A27&amp;" "&amp;$B27,'Race 2 adjusted'!$C$2:$K$99,3,FALSE)),"",VLOOKUP($A27&amp;" "&amp;$B27,'Race 2 adjusted'!$C$2:$K$99,3,FALSE)))</f>
        <v>Women</v>
      </c>
      <c r="E27" s="35">
        <f>IF($A27="","",IF(ISERROR(VLOOKUP($A27&amp;" "&amp;$B27,'Race 2 adjusted'!$C$2:$K$99,4,FALSE)),"",VLOOKUP($A27&amp;" "&amp;$B27,'Race 2 adjusted'!$C$2:$K$99,4,FALSE)))</f>
        <v>23</v>
      </c>
      <c r="F27" s="36" t="str">
        <f>IF(D27="Men",VLOOKUP(E27,'Time trial standards'!$A$3:$H$83,7,TRUE),VLOOKUP(E27,'Time trial standards'!$A$3:$H$83,8,TRUE))</f>
        <v>ELITEW</v>
      </c>
      <c r="G27" s="30" t="str">
        <f>IF(A27="","",IF(ISERROR(VLOOKUP(A27&amp;" "&amp;B27,'Race 1 adjusted'!C$2:K$100,9,FALSE)),"",VLOOKUP(A27&amp;" "&amp;B27,'Race 1 adjusted'!C$2:K$100,9,FALSE)))</f>
        <v/>
      </c>
      <c r="H27" s="29">
        <f>IF(A27="","",IF(ISERROR(VLOOKUP(A27&amp;" "&amp;B27,'Race 2 adjusted'!C$2:K$99,9,FALSE)),"",VLOOKUP(A27&amp;" "&amp;B27,'Race 2 adjusted'!C$2:K$99,9,FALSE)))</f>
        <v>-15.493815280371107</v>
      </c>
      <c r="I27" s="29"/>
      <c r="J27" s="31"/>
      <c r="K27" s="64"/>
      <c r="L27" s="32">
        <f t="array" ref="L27">SUMPRODUCT(--(LEN(G27:J27)&gt;0))</f>
        <v>1</v>
      </c>
      <c r="M27" s="30" t="str">
        <f>IF(B27="","",IF(COUNT(G27:K27)&lt;V$1,"",IF(V$1=1,(AVERAGE(SMALL(G27:K27,1))),IF(V$1=2,(AVERAGE(SMALL(G27:K27,{1,2}))),(AVERAGE(SMALL(G27:K27,{1,2,3})))))))</f>
        <v/>
      </c>
      <c r="N27" s="33" t="str">
        <f>IF(M27="","",RANK(M27,M$2:M$51,1))</f>
        <v/>
      </c>
      <c r="O27" s="30" t="str">
        <f>IF(B27="","",IF(COUNT(G27:K27)&lt;2,"",(AVERAGE(SMALL(G27:K27,{1,2})))))</f>
        <v/>
      </c>
      <c r="P27" s="37" t="str">
        <f>IF(O27="","",RANK(O27,O$2:O$51,1))</f>
        <v/>
      </c>
      <c r="Q27" s="34" t="str">
        <f>IF(O27="","",COUNTIFS($D$2:$D$23,D27,$O$2:$O$23,"&lt;" &amp; O27,$O$2:$O$23,"&lt;&gt;0")+1)</f>
        <v/>
      </c>
      <c r="R27" s="30">
        <f>IF(B27="","",IF(COUNT(G27:K27)&lt;1,"",SMALL(G27:K27,1)))</f>
        <v>-15.493815280371107</v>
      </c>
      <c r="S27" s="51">
        <f>IF(R27="","",RANK(R27,R$2:R$51,1))</f>
        <v>9</v>
      </c>
      <c r="T27" s="33">
        <f>IF(R27="","",COUNTIFS($D$2:$D$23,D27,$R$2:$R$23,"&lt;" &amp; R27,$R$2:$R$23,"&lt;&gt;0")+1)</f>
        <v>2</v>
      </c>
    </row>
    <row r="28" spans="1:20" x14ac:dyDescent="0.15">
      <c r="A28" t="s">
        <v>287</v>
      </c>
      <c r="B28" t="s">
        <v>288</v>
      </c>
      <c r="C28" t="str">
        <f>CONCATENATE(B28," ",A28)</f>
        <v>CRAIG FEELY</v>
      </c>
      <c r="D28" s="35" t="str">
        <f>IF($A28="","",IF(ISERROR(VLOOKUP($A28&amp;" "&amp;$B28,'Race 2 adjusted'!$C$2:$K$99,3,FALSE)),"",VLOOKUP($A28&amp;" "&amp;$B28,'Race 2 adjusted'!$C$2:$K$99,3,FALSE)))</f>
        <v>Men</v>
      </c>
      <c r="E28" s="35">
        <f>IF($A28="","",IF(ISERROR(VLOOKUP($A28&amp;" "&amp;$B28,'Race 2 adjusted'!$C$2:$K$99,4,FALSE)),"",VLOOKUP($A28&amp;" "&amp;$B28,'Race 2 adjusted'!$C$2:$K$99,4,FALSE)))</f>
        <v>52</v>
      </c>
      <c r="F28" s="36" t="str">
        <f>IF(D28="Men",VLOOKUP(E28,'Time trial standards'!$A$3:$H$83,7,TRUE),VLOOKUP(E28,'Time trial standards'!$A$3:$H$83,8,TRUE))</f>
        <v>MMAS5</v>
      </c>
      <c r="G28" s="30" t="str">
        <f>IF(A28="","",IF(ISERROR(VLOOKUP(A28&amp;" "&amp;B28,'Race 1 adjusted'!C$2:K$100,9,FALSE)),"",VLOOKUP(A28&amp;" "&amp;B28,'Race 1 adjusted'!C$2:K$100,9,FALSE)))</f>
        <v/>
      </c>
      <c r="H28" s="29">
        <f>IF(A28="","",IF(ISERROR(VLOOKUP(A28&amp;" "&amp;B28,'Race 2 adjusted'!C$2:K$99,9,FALSE)),"",VLOOKUP(A28&amp;" "&amp;B28,'Race 2 adjusted'!C$2:K$99,9,FALSE)))</f>
        <v>-22.820953690967443</v>
      </c>
      <c r="I28" s="29"/>
      <c r="J28" s="31"/>
      <c r="K28" s="64"/>
      <c r="L28" s="32">
        <f t="array" ref="L28">SUMPRODUCT(--(LEN(G28:J28)&gt;0))</f>
        <v>1</v>
      </c>
      <c r="M28" s="30" t="str">
        <f>IF(B28="","",IF(COUNT(G28:K28)&lt;V$1,"",IF(V$1=1,(AVERAGE(SMALL(G28:K28,1))),IF(V$1=2,(AVERAGE(SMALL(G28:K28,{1,2}))),(AVERAGE(SMALL(G28:K28,{1,2,3})))))))</f>
        <v/>
      </c>
      <c r="N28" s="33" t="str">
        <f>IF(M28="","",RANK(M28,M$2:M$51,1))</f>
        <v/>
      </c>
      <c r="O28" s="30" t="str">
        <f>IF(B28="","",IF(COUNT(G28:K28)&lt;2,"",(AVERAGE(SMALL(G28:K28,{1,2})))))</f>
        <v/>
      </c>
      <c r="P28" s="37" t="str">
        <f>IF(O28="","",RANK(O28,O$2:O$51,1))</f>
        <v/>
      </c>
      <c r="Q28" s="34" t="str">
        <f>IF(O28="","",COUNTIFS($D$2:$D$23,D28,$O$2:$O$23,"&lt;" &amp; O28,$O$2:$O$23,"&lt;&gt;0")+1)</f>
        <v/>
      </c>
      <c r="R28" s="30">
        <f>IF(B28="","",IF(COUNT(G28:K28)&lt;1,"",SMALL(G28:K28,1)))</f>
        <v>-22.820953690967443</v>
      </c>
      <c r="S28" s="51">
        <f>IF(R28="","",RANK(R28,R$2:R$51,1))</f>
        <v>4</v>
      </c>
      <c r="T28" s="33">
        <f>IF(R28="","",COUNTIFS($D$2:$D$23,D28,$R$2:$R$23,"&lt;" &amp; R28,$R$2:$R$23,"&lt;&gt;0")+1)</f>
        <v>2</v>
      </c>
    </row>
    <row r="29" spans="1:20" x14ac:dyDescent="0.15">
      <c r="A29" s="109" t="s">
        <v>619</v>
      </c>
      <c r="B29" s="109" t="s">
        <v>678</v>
      </c>
      <c r="C29" t="str">
        <f>CONCATENATE(B29," ",A29)</f>
        <v>LEE STEVENS</v>
      </c>
      <c r="D29" s="35" t="str">
        <f>IF($A29="","",IF(ISERROR(VLOOKUP($A29&amp;" "&amp;$B29,'Race 3 adjusted'!$C$2:$K$99,3,FALSE)),"",VLOOKUP($A29&amp;" "&amp;$B29,'Race 3 adjusted'!$C$2:$K$99,3,FALSE)))</f>
        <v>Men</v>
      </c>
      <c r="E29" s="35">
        <f>IF($A29="","",IF(ISERROR(VLOOKUP($A29&amp;" "&amp;$B29,'Race 3 adjusted'!$C$2:$K$99,4,FALSE)),"",VLOOKUP($A29&amp;" "&amp;$B29,'Race 3 adjusted'!$C$2:$K$99,4,FALSE)))</f>
        <v>45</v>
      </c>
      <c r="F29" s="36" t="str">
        <f>IF(D29="Men",VLOOKUP(E29,'Time trial standards'!$A$3:$H$83,7,TRUE),VLOOKUP(E29,'Time trial standards'!$A$3:$H$83,8,TRUE))</f>
        <v>MMAS4</v>
      </c>
      <c r="G29" s="30" t="str">
        <f>IF(A29="","",IF(ISERROR(VLOOKUP(A29&amp;" "&amp;B29,'Race 1 adjusted'!C$2:K$100,9,FALSE)),"",VLOOKUP(A29&amp;" "&amp;B29,'Race 1 adjusted'!C$2:K$100,9,FALSE)))</f>
        <v/>
      </c>
      <c r="H29" s="29" t="str">
        <f>IF(A29="","",IF(ISERROR(VLOOKUP(A29&amp;" "&amp;B29,'Race 2 adjusted'!C$2:K$99,9,FALSE)),"",VLOOKUP(A29&amp;" "&amp;B29,'Race 2 adjusted'!C$2:K$99,9,FALSE)))</f>
        <v/>
      </c>
      <c r="I29" s="29">
        <f>IF(A29="","",IF(ISERROR(VLOOKUP(A29&amp;" "&amp;B29,'Race 3 adjusted'!C$2:K$94,9,FALSE)),"",VLOOKUP(A29&amp;" "&amp;B29,'Race 3 adjusted'!C$2:K$94,9,FALSE)))</f>
        <v>-18.109843285289397</v>
      </c>
      <c r="J29" s="31"/>
      <c r="K29" s="64"/>
      <c r="L29" s="32">
        <f t="array" ref="L29">SUMPRODUCT(--(LEN(G29:J29)&gt;0))</f>
        <v>1</v>
      </c>
      <c r="M29" s="30" t="str">
        <f>IF(B29="","",IF(COUNT(G29:K29)&lt;V$1,"",IF(V$1=1,(AVERAGE(SMALL(G29:K29,1))),IF(V$1=2,(AVERAGE(SMALL(G29:K29,{1,2}))),(AVERAGE(SMALL(G29:K29,{1,2,3})))))))</f>
        <v/>
      </c>
      <c r="N29" s="33" t="str">
        <f>IF(M29="","",RANK(M29,M$2:M$51,1))</f>
        <v/>
      </c>
      <c r="O29" s="30" t="str">
        <f>IF(B29="","",IF(COUNT(G29:K29)&lt;2,"",(AVERAGE(SMALL(G29:K29,{1,2})))))</f>
        <v/>
      </c>
      <c r="P29" s="37" t="str">
        <f>IF(O29="","",RANK(O29,O$2:O$51,1))</f>
        <v/>
      </c>
      <c r="Q29" s="34" t="str">
        <f>IF(O29="","",COUNTIFS($D$2:$D$23,D29,$O$2:$O$23,"&lt;" &amp; O29,$O$2:$O$23,"&lt;&gt;0")+1)</f>
        <v/>
      </c>
      <c r="R29" s="30">
        <f>IF(B29="","",IF(COUNT(G29:K29)&lt;1,"",SMALL(G29:K29,1)))</f>
        <v>-18.109843285289397</v>
      </c>
      <c r="S29" s="51">
        <f>IF(R29="","",RANK(R29,R$2:R$51,1))</f>
        <v>6</v>
      </c>
      <c r="T29" s="33">
        <f>IF(R29="","",COUNTIFS($D$2:$D$23,D29,$R$2:$R$23,"&lt;" &amp; R29,$R$2:$R$23,"&lt;&gt;0")+1)</f>
        <v>3</v>
      </c>
    </row>
    <row r="30" spans="1:20" x14ac:dyDescent="0.15">
      <c r="A30" t="s">
        <v>149</v>
      </c>
      <c r="B30" t="s">
        <v>150</v>
      </c>
      <c r="C30" t="str">
        <f>CONCATENATE(B30," ",A30)</f>
        <v>STUART HESELTINE</v>
      </c>
      <c r="D30" s="35" t="str">
        <f>IF($A30="","",IF(ISERROR(VLOOKUP($A30&amp;" "&amp;$B30,'Race 2 adjusted'!$C$2:$K$99,3,FALSE)),"",VLOOKUP($A30&amp;" "&amp;$B30,'Race 2 adjusted'!$C$2:$K$99,3,FALSE)))</f>
        <v>Men</v>
      </c>
      <c r="E30" s="35">
        <f>IF($A30="","",IF(ISERROR(VLOOKUP($A30&amp;" "&amp;$B30,'Race 2 adjusted'!$C$2:$K$99,4,FALSE)),"",VLOOKUP($A30&amp;" "&amp;$B30,'Race 2 adjusted'!$C$2:$K$99,4,FALSE)))</f>
        <v>61</v>
      </c>
      <c r="F30" s="36" t="str">
        <f>IF(D30="Men",VLOOKUP(E30,'Time trial standards'!$A$3:$H$83,7,TRUE),VLOOKUP(E30,'Time trial standards'!$A$3:$H$83,8,TRUE))</f>
        <v>MMAS7</v>
      </c>
      <c r="G30" s="30" t="str">
        <f>IF(A30="","",IF(ISERROR(VLOOKUP(A30&amp;" "&amp;B30,'Race 1 adjusted'!C$2:K$100,9,FALSE)),"",VLOOKUP(A30&amp;" "&amp;B30,'Race 1 adjusted'!C$2:K$100,9,FALSE)))</f>
        <v/>
      </c>
      <c r="H30" s="29">
        <f>IF(A30="","",IF(ISERROR(VLOOKUP(A30&amp;" "&amp;B30,'Race 2 adjusted'!C$2:K$99,9,FALSE)),"",VLOOKUP(A30&amp;" "&amp;B30,'Race 2 adjusted'!C$2:K$99,9,FALSE)))</f>
        <v>-14.733287545787549</v>
      </c>
      <c r="I30" s="29"/>
      <c r="J30" s="31"/>
      <c r="K30" s="64"/>
      <c r="L30" s="32">
        <f t="array" ref="L30">SUMPRODUCT(--(LEN(G30:J30)&gt;0))</f>
        <v>1</v>
      </c>
      <c r="M30" s="30" t="str">
        <f>IF(B30="","",IF(COUNT(G30:K30)&lt;V$1,"",IF(V$1=1,(AVERAGE(SMALL(G30:K30,1))),IF(V$1=2,(AVERAGE(SMALL(G30:K30,{1,2}))),(AVERAGE(SMALL(G30:K30,{1,2,3})))))))</f>
        <v/>
      </c>
      <c r="N30" s="33" t="str">
        <f>IF(M30="","",RANK(M30,M$2:M$51,1))</f>
        <v/>
      </c>
      <c r="O30" s="30" t="str">
        <f>IF(B30="","",IF(COUNT(G30:K30)&lt;2,"",(AVERAGE(SMALL(G30:K30,{1,2})))))</f>
        <v/>
      </c>
      <c r="P30" s="37" t="str">
        <f>IF(O30="","",RANK(O30,O$2:O$51,1))</f>
        <v/>
      </c>
      <c r="Q30" s="34" t="str">
        <f>IF(O30="","",COUNTIFS($D$2:$D$23,D30,$O$2:$O$23,"&lt;" &amp; O30,$O$2:$O$23,"&lt;&gt;0")+1)</f>
        <v/>
      </c>
      <c r="R30" s="30">
        <f>IF(B30="","",IF(COUNT(G30:K30)&lt;1,"",SMALL(G30:K30,1)))</f>
        <v>-14.733287545787549</v>
      </c>
      <c r="S30" s="51">
        <f>IF(R30="","",RANK(R30,R$2:R$51,1))</f>
        <v>11</v>
      </c>
      <c r="T30" s="33">
        <f>IF(R30="","",COUNTIFS($D$2:$D$23,D30,$R$2:$R$23,"&lt;" &amp; R30,$R$2:$R$23,"&lt;&gt;0")+1)</f>
        <v>5</v>
      </c>
    </row>
    <row r="31" spans="1:20" x14ac:dyDescent="0.15">
      <c r="A31" t="s">
        <v>475</v>
      </c>
      <c r="B31" t="s">
        <v>409</v>
      </c>
      <c r="C31" t="str">
        <f>CONCATENATE(B31," ",A31)</f>
        <v>JACK CLARK</v>
      </c>
      <c r="D31" s="35" t="str">
        <f>IF($A31="","",IF(ISERROR(VLOOKUP($A31&amp;" "&amp;$B31,'Race 2 adjusted'!$C$2:$K$99,3,FALSE)),"",VLOOKUP($A31&amp;" "&amp;$B31,'Race 2 adjusted'!$C$2:$K$99,3,FALSE)))</f>
        <v>Men</v>
      </c>
      <c r="E31" s="35">
        <f>IF($A31="","",IF(ISERROR(VLOOKUP($A31&amp;" "&amp;$B31,'Race 2 adjusted'!$C$2:$K$99,4,FALSE)),"",VLOOKUP($A31&amp;" "&amp;$B31,'Race 2 adjusted'!$C$2:$K$99,4,FALSE)))</f>
        <v>16</v>
      </c>
      <c r="F31" s="36" t="str">
        <f>IF(D31="Men",VLOOKUP(E31,'Time trial standards'!$A$3:$H$83,7,TRUE),VLOOKUP(E31,'Time trial standards'!$A$3:$H$83,8,TRUE))</f>
        <v>JMEN</v>
      </c>
      <c r="G31" s="30" t="str">
        <f>IF(A31="","",IF(ISERROR(VLOOKUP(A31&amp;" "&amp;B31,'Race 1 adjusted'!C$2:K$100,9,FALSE)),"",VLOOKUP(A31&amp;" "&amp;B31,'Race 1 adjusted'!C$2:K$100,9,FALSE)))</f>
        <v/>
      </c>
      <c r="H31" s="29">
        <f>IF(A31="","",IF(ISERROR(VLOOKUP(A31&amp;" "&amp;B31,'Race 2 adjusted'!C$2:K$99,9,FALSE)),"",VLOOKUP(A31&amp;" "&amp;B31,'Race 2 adjusted'!C$2:K$99,9,FALSE)))</f>
        <v>-14.514106365909102</v>
      </c>
      <c r="I31" s="29"/>
      <c r="J31" s="31"/>
      <c r="K31" s="64"/>
      <c r="L31" s="32">
        <f t="array" ref="L31">SUMPRODUCT(--(LEN(G31:J31)&gt;0))</f>
        <v>1</v>
      </c>
      <c r="M31" s="30" t="str">
        <f>IF(B31="","",IF(COUNT(G31:K31)&lt;V$1,"",IF(V$1=1,(AVERAGE(SMALL(G31:K31,1))),IF(V$1=2,(AVERAGE(SMALL(G31:K31,{1,2}))),(AVERAGE(SMALL(G31:K31,{1,2,3})))))))</f>
        <v/>
      </c>
      <c r="N31" s="33" t="str">
        <f>IF(M31="","",RANK(M31,M$2:M$51,1))</f>
        <v/>
      </c>
      <c r="O31" s="30" t="str">
        <f>IF(B31="","",IF(COUNT(G31:K31)&lt;2,"",(AVERAGE(SMALL(G31:K31,{1,2})))))</f>
        <v/>
      </c>
      <c r="P31" s="37" t="str">
        <f>IF(O31="","",RANK(O31,O$2:O$51,1))</f>
        <v/>
      </c>
      <c r="Q31" s="34" t="str">
        <f>IF(O31="","",COUNTIFS($D$2:$D$23,D31,$O$2:$O$23,"&lt;" &amp; O31,$O$2:$O$23,"&lt;&gt;0")+1)</f>
        <v/>
      </c>
      <c r="R31" s="30">
        <f>IF(B31="","",IF(COUNT(G31:K31)&lt;1,"",SMALL(G31:K31,1)))</f>
        <v>-14.514106365909102</v>
      </c>
      <c r="S31" s="51">
        <f>IF(R31="","",RANK(R31,R$2:R$51,1))</f>
        <v>12</v>
      </c>
      <c r="T31" s="33">
        <f>IF(R31="","",COUNTIFS($D$2:$D$23,D31,$R$2:$R$23,"&lt;" &amp; R31,$R$2:$R$23,"&lt;&gt;0")+1)</f>
        <v>5</v>
      </c>
    </row>
    <row r="32" spans="1:20" x14ac:dyDescent="0.15">
      <c r="A32" t="s">
        <v>261</v>
      </c>
      <c r="B32" t="s">
        <v>262</v>
      </c>
      <c r="C32" t="str">
        <f>CONCATENATE(B32," ",A32)</f>
        <v>KATELYN NICHOLSON</v>
      </c>
      <c r="D32" s="35" t="s">
        <v>10</v>
      </c>
      <c r="E32" s="35">
        <f>IF($A32="","",IF(ISERROR(VLOOKUP($A32&amp;" "&amp;$B32,'Race 2 adjusted'!$C$2:$K$99,4,FALSE)),"",VLOOKUP($A32&amp;" "&amp;$B32,'Race 2 adjusted'!$C$2:$K$99,4,FALSE)))</f>
        <v>22</v>
      </c>
      <c r="F32" s="36" t="str">
        <f>IF(D32="Men",VLOOKUP(E32,'Time trial standards'!$A$3:$H$83,7,TRUE),VLOOKUP(E32,'Time trial standards'!$A$3:$H$83,8,TRUE))</f>
        <v>U23W</v>
      </c>
      <c r="G32" s="30" t="str">
        <f>IF(A32="","",IF(ISERROR(VLOOKUP(A32&amp;" "&amp;B32,'Race 1 adjusted'!C$2:K$100,9,FALSE)),"",VLOOKUP(A32&amp;" "&amp;B32,'Race 1 adjusted'!C$2:K$100,9,FALSE)))</f>
        <v/>
      </c>
      <c r="H32" s="29">
        <f>IF(A32="","",IF(ISERROR(VLOOKUP(A32&amp;" "&amp;B32,'Race 2 adjusted'!C$2:K$99,9,FALSE)),"",VLOOKUP(A32&amp;" "&amp;B32,'Race 2 adjusted'!C$2:K$99,9,FALSE)))</f>
        <v>-2.8495948027978089</v>
      </c>
      <c r="I32" s="29" t="str">
        <f>IF(A32="","",IF(ISERROR(VLOOKUP(A32&amp;" "&amp;B32,'Race 3 adjusted'!C$2:K$94,9,FALSE)),"",VLOOKUP(A32&amp;" "&amp;B32,'Race 3 adjusted'!C$2:K$94,9,FALSE)))</f>
        <v/>
      </c>
      <c r="J32" s="31" t="str">
        <f>IF(A32="","",IF(ISERROR(VLOOKUP(A32&amp;" "&amp;B32,'Race 4 adjusted'!C$2:K$100,9,FALSE)),"",VLOOKUP(A32&amp;" "&amp;B32,'Race 4 adjusted'!C$2:K$100,9,FALSE)))</f>
        <v/>
      </c>
      <c r="K32" s="64" t="str">
        <f>IF(A32="","",IF(ISERROR(VLOOKUP(A32&amp;" "&amp;B32,#REF!,9,FALSE)),"",VLOOKUP(A32&amp;" "&amp;B32,#REF!,9,FALSE)))</f>
        <v/>
      </c>
      <c r="L32" s="32">
        <f t="array" ref="L32">SUMPRODUCT(--(LEN(G32:J32)&gt;0))</f>
        <v>1</v>
      </c>
      <c r="M32" s="30" t="str">
        <f>IF(B32="","",IF(COUNT(G32:K32)&lt;V$1,"",IF(V$1=1,(AVERAGE(SMALL(G32:K32,1))),IF(V$1=2,(AVERAGE(SMALL(G32:K32,{1,2}))),(AVERAGE(SMALL(G32:K32,{1,2,3})))))))</f>
        <v/>
      </c>
      <c r="N32" s="33" t="str">
        <f>IF(M32="","",RANK(M32,M$2:M$51,1))</f>
        <v/>
      </c>
      <c r="O32" s="30" t="str">
        <f>IF(B32="","",IF(COUNT(G32:K32)&lt;2,"",(AVERAGE(SMALL(G32:K32,{1,2})))))</f>
        <v/>
      </c>
      <c r="P32" s="37" t="str">
        <f>IF(O32="","",RANK(O32,O$2:O$51,1))</f>
        <v/>
      </c>
      <c r="Q32" s="34" t="str">
        <f>IF(O32="","",COUNTIFS($D$2:$D$23,D32,$O$2:$O$23,"&lt;" &amp; O32,$O$2:$O$23,"&lt;&gt;0")+1)</f>
        <v/>
      </c>
      <c r="R32" s="30">
        <f>IF(B32="","",IF(COUNT(G32:K32)&lt;1,"",SMALL(G32:K32,1)))</f>
        <v>-2.8495948027978089</v>
      </c>
      <c r="S32" s="51">
        <f>IF(R32="","",RANK(R32,R$2:R$51,1))</f>
        <v>34</v>
      </c>
      <c r="T32" s="33">
        <f>IF(R32="","",COUNTIFS($D$2:$D$23,D32,$R$2:$R$23,"&lt;" &amp; R32,$R$2:$R$23,"&lt;&gt;0")+1)</f>
        <v>8</v>
      </c>
    </row>
    <row r="33" spans="1:20" x14ac:dyDescent="0.15">
      <c r="A33" t="s">
        <v>350</v>
      </c>
      <c r="B33" t="s">
        <v>425</v>
      </c>
      <c r="C33" t="str">
        <f>CONCATENATE(B33," ",A33)</f>
        <v>PAIGE CRANAGE</v>
      </c>
      <c r="D33" s="35" t="str">
        <f>IF($A33="","",IF(ISERROR(VLOOKUP($A33&amp;" "&amp;$B33,'Race 2 adjusted'!$C$2:$K$99,3,FALSE)),"",VLOOKUP($A33&amp;" "&amp;$B33,'Race 2 adjusted'!$C$2:$K$99,3,FALSE)))</f>
        <v>Women</v>
      </c>
      <c r="E33" s="35">
        <f>IF($A33="","",IF(ISERROR(VLOOKUP($A33&amp;" "&amp;$B33,'Race 2 adjusted'!$C$2:$K$99,4,FALSE)),"",VLOOKUP($A33&amp;" "&amp;$B33,'Race 2 adjusted'!$C$2:$K$99,4,FALSE)))</f>
        <v>19</v>
      </c>
      <c r="F33" s="36" t="str">
        <f>IF(D33="Men",VLOOKUP(E33,'Time trial standards'!$A$3:$H$83,7,TRUE),VLOOKUP(E33,'Time trial standards'!$A$3:$H$83,8,TRUE))</f>
        <v>U23W</v>
      </c>
      <c r="G33" s="30" t="str">
        <f>IF(A33="","",IF(ISERROR(VLOOKUP(A33&amp;" "&amp;B33,'Race 1 adjusted'!C$2:K$100,9,FALSE)),"",VLOOKUP(A33&amp;" "&amp;B33,'Race 1 adjusted'!C$2:K$100,9,FALSE)))</f>
        <v/>
      </c>
      <c r="H33" s="29">
        <f>IF(A33="","",IF(ISERROR(VLOOKUP(A33&amp;" "&amp;B33,'Race 2 adjusted'!C$2:K$99,9,FALSE)),"",VLOOKUP(A33&amp;" "&amp;B33,'Race 2 adjusted'!C$2:K$99,9,FALSE)))</f>
        <v>-0.14506808278371752</v>
      </c>
      <c r="I33" s="29" t="str">
        <f>IF(A33="","",IF(ISERROR(VLOOKUP(A33&amp;" "&amp;B33,'Race 3 adjusted'!C$2:K$94,9,FALSE)),"",VLOOKUP(A33&amp;" "&amp;B33,'Race 3 adjusted'!C$2:K$94,9,FALSE)))</f>
        <v/>
      </c>
      <c r="J33" s="31" t="str">
        <f>IF(A33="","",IF(ISERROR(VLOOKUP(A33&amp;" "&amp;B33,'Race 4 adjusted'!C$2:K$100,9,FALSE)),"",VLOOKUP(A33&amp;" "&amp;B33,'Race 4 adjusted'!C$2:K$100,9,FALSE)))</f>
        <v/>
      </c>
      <c r="K33" s="64" t="str">
        <f>IF(A33="","",IF(ISERROR(VLOOKUP(A33&amp;" "&amp;B33,#REF!,9,FALSE)),"",VLOOKUP(A33&amp;" "&amp;B33,#REF!,9,FALSE)))</f>
        <v/>
      </c>
      <c r="L33" s="32">
        <f t="array" ref="L33">SUMPRODUCT(--(LEN(G33:J33)&gt;0))</f>
        <v>1</v>
      </c>
      <c r="M33" s="30" t="str">
        <f>IF(B33="","",IF(COUNT(G33:K33)&lt;V$1,"",IF(V$1=1,(AVERAGE(SMALL(G33:K33,1))),IF(V$1=2,(AVERAGE(SMALL(G33:K33,{1,2}))),(AVERAGE(SMALL(G33:K33,{1,2,3})))))))</f>
        <v/>
      </c>
      <c r="N33" s="33" t="str">
        <f>IF(M33="","",RANK(M33,M$2:M$51,1))</f>
        <v/>
      </c>
      <c r="O33" s="30" t="str">
        <f>IF(B33="","",IF(COUNT(G33:K33)&lt;2,"",(AVERAGE(SMALL(G33:K33,{1,2})))))</f>
        <v/>
      </c>
      <c r="P33" s="37" t="str">
        <f>IF(O33="","",RANK(O33,O$2:O$51,1))</f>
        <v/>
      </c>
      <c r="Q33" s="34" t="str">
        <f>IF(O33="","",COUNTIFS($D$2:$D$23,D33,$O$2:$O$23,"&lt;" &amp; O33,$O$2:$O$23,"&lt;&gt;0")+1)</f>
        <v/>
      </c>
      <c r="R33" s="30">
        <f>IF(B33="","",IF(COUNT(G33:K33)&lt;1,"",SMALL(G33:K33,1)))</f>
        <v>-0.14506808278371752</v>
      </c>
      <c r="S33" s="51">
        <f>IF(R33="","",RANK(R33,R$2:R$51,1))</f>
        <v>37</v>
      </c>
      <c r="T33" s="33">
        <f>IF(R33="","",COUNTIFS($D$2:$D$23,D33,$R$2:$R$23,"&lt;" &amp; R33,$R$2:$R$23,"&lt;&gt;0")+1)</f>
        <v>9</v>
      </c>
    </row>
    <row r="34" spans="1:20" x14ac:dyDescent="0.15">
      <c r="A34" t="s">
        <v>552</v>
      </c>
      <c r="B34" t="s">
        <v>553</v>
      </c>
      <c r="C34" t="str">
        <f>CONCATENATE(B34," ",A34)</f>
        <v>MADELENE MCNEIL</v>
      </c>
      <c r="D34" s="35" t="str">
        <f>IF($A34="","",IF(ISERROR(VLOOKUP($A34&amp;" "&amp;$B34,'Race 2 adjusted'!$C$2:$K$99,3,FALSE)),"",VLOOKUP($A34&amp;" "&amp;$B34,'Race 2 adjusted'!$C$2:$K$99,3,FALSE)))</f>
        <v>Women</v>
      </c>
      <c r="E34" s="35">
        <f>IF($A34="","",IF(ISERROR(VLOOKUP($A34&amp;" "&amp;$B34,'Race 2 adjusted'!$C$2:$K$99,4,FALSE)),"",VLOOKUP($A34&amp;" "&amp;$B34,'Race 2 adjusted'!$C$2:$K$99,4,FALSE)))</f>
        <v>26</v>
      </c>
      <c r="F34" s="36" t="str">
        <f>IF(D34="Men",VLOOKUP(E34,'Time trial standards'!$A$3:$H$83,7,TRUE),VLOOKUP(E34,'Time trial standards'!$A$3:$H$83,8,TRUE))</f>
        <v>ELITEW</v>
      </c>
      <c r="G34" s="30" t="str">
        <f>IF(A34="","",IF(ISERROR(VLOOKUP(A34&amp;" "&amp;B34,'Race 1 adjusted'!C$2:K$100,9,FALSE)),"",VLOOKUP(A34&amp;" "&amp;B34,'Race 1 adjusted'!C$2:K$100,9,FALSE)))</f>
        <v/>
      </c>
      <c r="H34" s="29">
        <f>IF(A34="","",IF(ISERROR(VLOOKUP(A34&amp;" "&amp;B34,'Race 2 adjusted'!C$2:K$99,9,FALSE)),"",VLOOKUP(A34&amp;" "&amp;B34,'Race 2 adjusted'!C$2:K$99,9,FALSE)))</f>
        <v>2.107821280529536</v>
      </c>
      <c r="I34" s="29"/>
      <c r="J34" s="31"/>
      <c r="K34" s="64"/>
      <c r="L34" s="32">
        <f t="array" ref="L34">SUMPRODUCT(--(LEN(G34:J34)&gt;0))</f>
        <v>1</v>
      </c>
      <c r="M34" s="30" t="str">
        <f>IF(B34="","",IF(COUNT(G34:K34)&lt;V$1,"",IF(V$1=1,(AVERAGE(SMALL(G34:K34,1))),IF(V$1=2,(AVERAGE(SMALL(G34:K34,{1,2}))),(AVERAGE(SMALL(G34:K34,{1,2,3})))))))</f>
        <v/>
      </c>
      <c r="N34" s="33" t="str">
        <f>IF(M34="","",RANK(M34,M$2:M$51,1))</f>
        <v/>
      </c>
      <c r="O34" s="30" t="str">
        <f>IF(B34="","",IF(COUNT(G34:K34)&lt;2,"",(AVERAGE(SMALL(G34:K34,{1,2})))))</f>
        <v/>
      </c>
      <c r="P34" s="37" t="str">
        <f>IF(O34="","",RANK(O34,O$2:O$51,1))</f>
        <v/>
      </c>
      <c r="Q34" s="34" t="str">
        <f>IF(O34="","",COUNTIFS($D$2:$D$23,D34,$O$2:$O$23,"&lt;" &amp; O34,$O$2:$O$23,"&lt;&gt;0")+1)</f>
        <v/>
      </c>
      <c r="R34" s="30">
        <f>IF(B34="","",IF(COUNT(G34:K34)&lt;1,"",SMALL(G34:K34,1)))</f>
        <v>2.107821280529536</v>
      </c>
      <c r="S34" s="51">
        <f>IF(R34="","",RANK(R34,R$2:R$51,1))</f>
        <v>41</v>
      </c>
      <c r="T34" s="33">
        <f>IF(R34="","",COUNTIFS($D$2:$D$23,D34,$R$2:$R$23,"&lt;" &amp; R34,$R$2:$R$23,"&lt;&gt;0")+1)</f>
        <v>9</v>
      </c>
    </row>
    <row r="35" spans="1:20" x14ac:dyDescent="0.15">
      <c r="A35" s="109" t="s">
        <v>55</v>
      </c>
      <c r="B35" s="109" t="s">
        <v>78</v>
      </c>
      <c r="C35" t="str">
        <f>CONCATENATE(B35," ",A35)</f>
        <v>VICKI-LYNNE BIRKS</v>
      </c>
      <c r="D35" s="35" t="str">
        <f>IF($A35="","",IF(ISERROR(VLOOKUP($A35&amp;" "&amp;$B35,'Race 3 adjusted'!$C$2:$K$99,3,FALSE)),"",VLOOKUP($A35&amp;" "&amp;$B35,'Race 3 adjusted'!$C$2:$K$99,3,FALSE)))</f>
        <v>Women</v>
      </c>
      <c r="E35" s="35">
        <f>IF($A35="","",IF(ISERROR(VLOOKUP($A35&amp;" "&amp;$B35,'Race 3 adjusted'!$C$2:$K$99,4,FALSE)),"",VLOOKUP($A35&amp;" "&amp;$B35,'Race 3 adjusted'!$C$2:$K$99,4,FALSE)))</f>
        <v>64</v>
      </c>
      <c r="F35" s="36" t="str">
        <f>IF(D35="Men",VLOOKUP(E35,'Time trial standards'!$A$3:$H$83,7,TRUE),VLOOKUP(E35,'Time trial standards'!$A$3:$H$83,8,TRUE))</f>
        <v>WMAS7</v>
      </c>
      <c r="G35" s="30" t="str">
        <f>IF(A35="","",IF(ISERROR(VLOOKUP(A35&amp;" "&amp;B35,'Race 1 adjusted'!C$2:K$100,9,FALSE)),"",VLOOKUP(A35&amp;" "&amp;B35,'Race 1 adjusted'!C$2:K$100,9,FALSE)))</f>
        <v/>
      </c>
      <c r="H35" s="29" t="str">
        <f>IF(A35="","",IF(ISERROR(VLOOKUP(A35&amp;" "&amp;B35,'Race 2 adjusted'!C$2:K$99,9,FALSE)),"",VLOOKUP(A35&amp;" "&amp;B35,'Race 2 adjusted'!C$2:K$99,9,FALSE)))</f>
        <v/>
      </c>
      <c r="I35" s="29">
        <f>IF(A35="","",IF(ISERROR(VLOOKUP(A35&amp;" "&amp;B35,'Race 3 adjusted'!C$2:K$94,9,FALSE)),"",VLOOKUP(A35&amp;" "&amp;B35,'Race 3 adjusted'!C$2:K$94,9,FALSE)))</f>
        <v>0.73838005477687751</v>
      </c>
      <c r="J35" s="31"/>
      <c r="K35" s="64"/>
      <c r="L35" s="32">
        <f t="array" ref="L35">SUMPRODUCT(--(LEN(G35:J35)&gt;0))</f>
        <v>1</v>
      </c>
      <c r="M35" s="30" t="str">
        <f>IF(B35="","",IF(COUNT(G35:K35)&lt;V$1,"",IF(V$1=1,(AVERAGE(SMALL(G35:K35,1))),IF(V$1=2,(AVERAGE(SMALL(G35:K35,{1,2}))),(AVERAGE(SMALL(G35:K35,{1,2,3})))))))</f>
        <v/>
      </c>
      <c r="N35" s="33" t="str">
        <f>IF(M35="","",RANK(M35,M$2:M$51,1))</f>
        <v/>
      </c>
      <c r="O35" s="30" t="str">
        <f>IF(B35="","",IF(COUNT(G35:K35)&lt;2,"",(AVERAGE(SMALL(G35:K35,{1,2})))))</f>
        <v/>
      </c>
      <c r="P35" s="37" t="str">
        <f>IF(O35="","",RANK(O35,O$2:O$51,1))</f>
        <v/>
      </c>
      <c r="Q35" s="34" t="str">
        <f>IF(O35="","",COUNTIFS($D$2:$D$23,D35,$O$2:$O$23,"&lt;" &amp; O35,$O$2:$O$23,"&lt;&gt;0")+1)</f>
        <v/>
      </c>
      <c r="R35" s="30">
        <f>IF(B35="","",IF(COUNT(G35:K35)&lt;1,"",SMALL(G35:K35,1)))</f>
        <v>0.73838005477687751</v>
      </c>
      <c r="S35" s="51">
        <f>IF(R35="","",RANK(R35,R$2:R$51,1))</f>
        <v>38</v>
      </c>
      <c r="T35" s="33">
        <f>IF(R35="","",COUNTIFS($D$2:$D$23,D35,$R$2:$R$23,"&lt;" &amp; R35,$R$2:$R$23,"&lt;&gt;0")+1)</f>
        <v>9</v>
      </c>
    </row>
    <row r="36" spans="1:20" x14ac:dyDescent="0.15">
      <c r="A36" s="109" t="s">
        <v>290</v>
      </c>
      <c r="B36" s="109" t="s">
        <v>679</v>
      </c>
      <c r="C36" t="str">
        <f>CONCATENATE(B36," ",A36)</f>
        <v>TODD ROLTON</v>
      </c>
      <c r="D36" s="35" t="str">
        <f>IF($A36="","",IF(ISERROR(VLOOKUP($A36&amp;" "&amp;$B36,'Race 3 adjusted'!$C$2:$K$99,3,FALSE)),"",VLOOKUP($A36&amp;" "&amp;$B36,'Race 3 adjusted'!$C$2:$K$99,3,FALSE)))</f>
        <v>Men</v>
      </c>
      <c r="E36" s="35">
        <f>IF($A36="","",IF(ISERROR(VLOOKUP($A36&amp;" "&amp;$B36,'Race 3 adjusted'!$C$2:$K$99,4,FALSE)),"",VLOOKUP($A36&amp;" "&amp;$B36,'Race 3 adjusted'!$C$2:$K$99,4,FALSE)))</f>
        <v>46</v>
      </c>
      <c r="F36" s="36" t="str">
        <f>IF(D36="Men",VLOOKUP(E36,'Time trial standards'!$A$3:$H$83,7,TRUE),VLOOKUP(E36,'Time trial standards'!$A$3:$H$83,8,TRUE))</f>
        <v>MMAS4</v>
      </c>
      <c r="G36" s="30" t="str">
        <f>IF(A36="","",IF(ISERROR(VLOOKUP(A36&amp;" "&amp;B36,'Race 1 adjusted'!C$2:K$100,9,FALSE)),"",VLOOKUP(A36&amp;" "&amp;B36,'Race 1 adjusted'!C$2:K$100,9,FALSE)))</f>
        <v/>
      </c>
      <c r="H36" s="29" t="str">
        <f>IF(A36="","",IF(ISERROR(VLOOKUP(A36&amp;" "&amp;B36,'Race 2 adjusted'!C$2:K$99,9,FALSE)),"",VLOOKUP(A36&amp;" "&amp;B36,'Race 2 adjusted'!C$2:K$99,9,FALSE)))</f>
        <v/>
      </c>
      <c r="I36" s="29">
        <f>IF(A36="","",IF(ISERROR(VLOOKUP(A36&amp;" "&amp;B36,'Race 3 adjusted'!C$2:K$94,9,FALSE)),"",VLOOKUP(A36&amp;" "&amp;B36,'Race 3 adjusted'!C$2:K$94,9,FALSE)))</f>
        <v>-14.315377836527881</v>
      </c>
      <c r="J36" s="31"/>
      <c r="K36" s="64"/>
      <c r="L36" s="32"/>
      <c r="M36" s="30" t="str">
        <f>IF(B36="","",IF(COUNT(G36:K36)&lt;V$1,"",IF(V$1=1,(AVERAGE(SMALL(G36:K36,1))),IF(V$1=2,(AVERAGE(SMALL(G36:K36,{1,2}))),(AVERAGE(SMALL(G36:K36,{1,2,3})))))))</f>
        <v/>
      </c>
      <c r="N36" s="33" t="str">
        <f>IF(M36="","",RANK(M36,M$2:M$51,1))</f>
        <v/>
      </c>
      <c r="O36" s="30" t="str">
        <f>IF(B36="","",IF(COUNT(G36:K36)&lt;2,"",(AVERAGE(SMALL(G36:K36,{1,2})))))</f>
        <v/>
      </c>
      <c r="P36" s="37" t="str">
        <f>IF(O36="","",RANK(O36,O$2:O$51,1))</f>
        <v/>
      </c>
      <c r="Q36" s="34" t="str">
        <f>IF(O36="","",COUNTIFS($D$2:$D$23,D36,$O$2:$O$23,"&lt;" &amp; O36,$O$2:$O$23,"&lt;&gt;0")+1)</f>
        <v/>
      </c>
      <c r="R36" s="30">
        <f>IF(B36="","",IF(COUNT(G36:K36)&lt;1,"",SMALL(G36:K36,1)))</f>
        <v>-14.315377836527881</v>
      </c>
      <c r="S36" s="51">
        <f>IF(R36="","",RANK(R36,R$2:R$51,1))</f>
        <v>13</v>
      </c>
      <c r="T36" s="33">
        <f>IF(R36="","",COUNTIFS($D$2:$D$23,D36,$R$2:$R$23,"&lt;" &amp; R36,$R$2:$R$23,"&lt;&gt;0")+1)</f>
        <v>5</v>
      </c>
    </row>
    <row r="37" spans="1:20" x14ac:dyDescent="0.15">
      <c r="A37" t="s">
        <v>114</v>
      </c>
      <c r="B37" t="s">
        <v>115</v>
      </c>
      <c r="C37" t="str">
        <f>CONCATENATE(B37," ",A37)</f>
        <v>ADAM KERIN</v>
      </c>
      <c r="D37" s="35" t="str">
        <f>IF($A37="","",IF(ISERROR(VLOOKUP($A37&amp;" "&amp;$B37,'Race 1 adjusted'!$C$2:$K$100,3,FALSE)),"",VLOOKUP($A37&amp;" "&amp;$B37,'Race 1 adjusted'!$C$2:$K$100,3,FALSE)))</f>
        <v>Men</v>
      </c>
      <c r="E37" s="35">
        <f>IF($A37="","",IF(ISERROR(VLOOKUP($A37&amp;" "&amp;$B37,'Race 1 adjusted'!$C$2:$K$100,4,FALSE)),"",VLOOKUP($A37&amp;" "&amp;$B37,'Race 1 adjusted'!$C$2:$K$100,4,FALSE)))</f>
        <v>48</v>
      </c>
      <c r="F37" s="36" t="str">
        <f>IF(D37="Men",VLOOKUP(E37,'Time trial standards'!$A$3:$H$83,7,TRUE),VLOOKUP(E37,'Time trial standards'!$A$3:$H$83,8,TRUE))</f>
        <v>MMAS4</v>
      </c>
      <c r="G37" s="30">
        <f>IF(A37="","",IF(ISERROR(VLOOKUP(A37&amp;" "&amp;B37,'Race 1 adjusted'!C$2:K$100,9,FALSE)),"",VLOOKUP(A37&amp;" "&amp;B37,'Race 1 adjusted'!C$2:K$100,9,FALSE)))</f>
        <v>-13.210681131260809</v>
      </c>
      <c r="H37" s="29" t="str">
        <f>IF(A37="","",IF(ISERROR(VLOOKUP(A37&amp;" "&amp;B37,'Race 2 adjusted'!C$2:K$99,9,FALSE)),"",VLOOKUP(A37&amp;" "&amp;B37,'Race 2 adjusted'!C$2:K$99,9,FALSE)))</f>
        <v/>
      </c>
      <c r="I37" s="29" t="str">
        <f>IF(A37="","",IF(ISERROR(VLOOKUP(A37&amp;" "&amp;B37,'Race 3 adjusted'!C$2:K$94,9,FALSE)),"",VLOOKUP(A37&amp;" "&amp;B37,'Race 3 adjusted'!C$2:K$94,9,FALSE)))</f>
        <v/>
      </c>
      <c r="J37" s="31" t="str">
        <f>IF(A37="","",IF(ISERROR(VLOOKUP(A37&amp;" "&amp;B37,'Race 4 adjusted'!C$2:K$100,9,FALSE)),"",VLOOKUP(A37&amp;" "&amp;B37,'Race 4 adjusted'!C$2:K$100,9,FALSE)))</f>
        <v/>
      </c>
      <c r="K37" s="64" t="str">
        <f>IF(A37="","",IF(ISERROR(VLOOKUP(A37&amp;" "&amp;B37,#REF!,9,FALSE)),"",VLOOKUP(A37&amp;" "&amp;B37,#REF!,9,FALSE)))</f>
        <v/>
      </c>
      <c r="L37" s="32">
        <f t="array" ref="L37">SUMPRODUCT(--(LEN(G37:J37)&gt;0))</f>
        <v>1</v>
      </c>
      <c r="M37" s="30" t="str">
        <f>IF(B37="","",IF(COUNT(G37:K37)&lt;V$1,"",IF(V$1=1,(AVERAGE(SMALL(G37:K37,1))),IF(V$1=2,(AVERAGE(SMALL(G37:K37,{1,2}))),(AVERAGE(SMALL(G37:K37,{1,2,3})))))))</f>
        <v/>
      </c>
      <c r="N37" s="33" t="str">
        <f>IF(M37="","",RANK(M37,M$2:M$51,1))</f>
        <v/>
      </c>
      <c r="O37" s="30" t="str">
        <f>IF(B37="","",IF(COUNT(G37:K37)&lt;2,"",(AVERAGE(SMALL(G37:K37,{1,2})))))</f>
        <v/>
      </c>
      <c r="P37" s="37" t="str">
        <f>IF(O37="","",RANK(O37,O$2:O$51,1))</f>
        <v/>
      </c>
      <c r="Q37" s="34" t="str">
        <f>IF(O37="","",COUNTIFS($D$2:$D$23,D37,$O$2:$O$23,"&lt;" &amp; O37,$O$2:$O$23,"&lt;&gt;0")+1)</f>
        <v/>
      </c>
      <c r="R37" s="30">
        <f>IF(B37="","",IF(COUNT(G37:K37)&lt;1,"",SMALL(G37:K37,1)))</f>
        <v>-13.210681131260809</v>
      </c>
      <c r="S37" s="51">
        <f>IF(R37="","",RANK(R37,R$2:R$51,1))</f>
        <v>15</v>
      </c>
      <c r="T37" s="33">
        <f>IF(R37="","",COUNTIFS($D$2:$D$23,D37,$R$2:$R$23,"&lt;" &amp; R37,$R$2:$R$23,"&lt;&gt;0")+1)</f>
        <v>6</v>
      </c>
    </row>
    <row r="38" spans="1:20" x14ac:dyDescent="0.15">
      <c r="A38" t="s">
        <v>320</v>
      </c>
      <c r="B38" t="s">
        <v>249</v>
      </c>
      <c r="C38" t="str">
        <f>CONCATENATE(B38," ",A38)</f>
        <v>JOHN PITMAN</v>
      </c>
      <c r="D38" s="35" t="str">
        <f>IF($A38="","",IF(ISERROR(VLOOKUP($A38&amp;" "&amp;$B38,'Race 1 adjusted'!$C$2:$K$100,3,FALSE)),"",VLOOKUP($A38&amp;" "&amp;$B38,'Race 1 adjusted'!$C$2:$K$100,3,FALSE)))</f>
        <v>Men</v>
      </c>
      <c r="E38" s="35">
        <f>IF($A38="","",IF(ISERROR(VLOOKUP($A38&amp;" "&amp;$B38,'Race 1 adjusted'!$C$2:$K$100,4,FALSE)),"",VLOOKUP($A38&amp;" "&amp;$B38,'Race 1 adjusted'!$C$2:$K$100,4,FALSE)))</f>
        <v>39</v>
      </c>
      <c r="F38" s="36" t="str">
        <f>IF(D38="Men",VLOOKUP(E38,'Time trial standards'!$A$3:$H$83,7,TRUE),VLOOKUP(E38,'Time trial standards'!$A$3:$H$83,8,TRUE))</f>
        <v>MMAS2</v>
      </c>
      <c r="G38" s="30">
        <f>IF(A38="","",IF(ISERROR(VLOOKUP(A38&amp;" "&amp;B38,'Race 1 adjusted'!C$2:K$100,9,FALSE)),"",VLOOKUP(A38&amp;" "&amp;B38,'Race 1 adjusted'!C$2:K$100,9,FALSE)))</f>
        <v>-11.854725950783006</v>
      </c>
      <c r="H38" s="29" t="str">
        <f>IF(A38="","",IF(ISERROR(VLOOKUP(A38&amp;" "&amp;B38,'Race 2 adjusted'!C$2:K$99,9,FALSE)),"",VLOOKUP(A38&amp;" "&amp;B38,'Race 2 adjusted'!C$2:K$99,9,FALSE)))</f>
        <v/>
      </c>
      <c r="I38" s="29" t="str">
        <f>IF(A38="","",IF(ISERROR(VLOOKUP(A38&amp;" "&amp;B38,'Race 3 adjusted'!C$2:K$94,9,FALSE)),"",VLOOKUP(A38&amp;" "&amp;B38,'Race 3 adjusted'!C$2:K$94,9,FALSE)))</f>
        <v/>
      </c>
      <c r="J38" s="31" t="str">
        <f>IF(A38="","",IF(ISERROR(VLOOKUP(A38&amp;" "&amp;B38,'Race 4 adjusted'!C$2:K$100,9,FALSE)),"",VLOOKUP(A38&amp;" "&amp;B38,'Race 4 adjusted'!C$2:K$100,9,FALSE)))</f>
        <v/>
      </c>
      <c r="K38" s="64" t="str">
        <f>IF(A38="","",IF(ISERROR(VLOOKUP(A38&amp;" "&amp;B38,#REF!,9,FALSE)),"",VLOOKUP(A38&amp;" "&amp;B38,#REF!,9,FALSE)))</f>
        <v/>
      </c>
      <c r="L38" s="32">
        <f t="array" ref="L38">SUMPRODUCT(--(LEN(G38:J38)&gt;0))</f>
        <v>1</v>
      </c>
      <c r="M38" s="30" t="str">
        <f>IF(B38="","",IF(COUNT(G38:K38)&lt;V$1,"",IF(V$1=1,(AVERAGE(SMALL(G38:K38,1))),IF(V$1=2,(AVERAGE(SMALL(G38:K38,{1,2}))),(AVERAGE(SMALL(G38:K38,{1,2,3})))))))</f>
        <v/>
      </c>
      <c r="N38" s="33" t="str">
        <f>IF(M38="","",RANK(M38,M$2:M$51,1))</f>
        <v/>
      </c>
      <c r="O38" s="30" t="str">
        <f>IF(B38="","",IF(COUNT(G38:K38)&lt;2,"",(AVERAGE(SMALL(G38:K38,{1,2})))))</f>
        <v/>
      </c>
      <c r="P38" s="37" t="str">
        <f>IF(O38="","",RANK(O38,O$2:O$51,1))</f>
        <v/>
      </c>
      <c r="Q38" s="34" t="str">
        <f>IF(O38="","",COUNTIFS($D$2:$D$23,D38,$O$2:$O$23,"&lt;" &amp; O38,$O$2:$O$23,"&lt;&gt;0")+1)</f>
        <v/>
      </c>
      <c r="R38" s="30">
        <f>IF(B38="","",IF(COUNT(G38:K38)&lt;1,"",SMALL(G38:K38,1)))</f>
        <v>-11.854725950783006</v>
      </c>
      <c r="S38" s="51">
        <f>IF(R38="","",RANK(R38,R$2:R$51,1))</f>
        <v>17</v>
      </c>
      <c r="T38" s="33">
        <f>IF(R38="","",COUNTIFS($D$2:$D$23,D38,$R$2:$R$23,"&lt;" &amp; R38,$R$2:$R$23,"&lt;&gt;0")+1)</f>
        <v>7</v>
      </c>
    </row>
    <row r="39" spans="1:20" x14ac:dyDescent="0.15">
      <c r="A39" t="s">
        <v>242</v>
      </c>
      <c r="B39" t="s">
        <v>243</v>
      </c>
      <c r="C39" t="str">
        <f>CONCATENATE(B39," ",A39)</f>
        <v>JOSH SIMONS</v>
      </c>
      <c r="D39" s="35" t="str">
        <f>IF($A39="","",IF(ISERROR(VLOOKUP($A39&amp;" "&amp;$B39,'Race 1 adjusted'!$C$2:$K$100,3,FALSE)),"",VLOOKUP($A39&amp;" "&amp;$B39,'Race 1 adjusted'!$C$2:$K$100,3,FALSE)))</f>
        <v>Men</v>
      </c>
      <c r="E39" s="35">
        <f>IF($A39="","",IF(ISERROR(VLOOKUP($A39&amp;" "&amp;$B39,'Race 1 adjusted'!$C$2:$K$100,4,FALSE)),"",VLOOKUP($A39&amp;" "&amp;$B39,'Race 1 adjusted'!$C$2:$K$100,4,FALSE)))</f>
        <v>48</v>
      </c>
      <c r="F39" s="36" t="str">
        <f>IF(D39="Men",VLOOKUP(E39,'Time trial standards'!$A$3:$H$83,7,TRUE),VLOOKUP(E39,'Time trial standards'!$A$3:$H$83,8,TRUE))</f>
        <v>MMAS4</v>
      </c>
      <c r="G39" s="30">
        <f>IF(A39="","",IF(ISERROR(VLOOKUP(A39&amp;" "&amp;B39,'Race 1 adjusted'!C$2:K$100,9,FALSE)),"",VLOOKUP(A39&amp;" "&amp;B39,'Race 1 adjusted'!C$2:K$100,9,FALSE)))</f>
        <v>-11.834479633184037</v>
      </c>
      <c r="H39" s="29" t="str">
        <f>IF(A39="","",IF(ISERROR(VLOOKUP(A39&amp;" "&amp;B39,'Race 2 adjusted'!C$2:K$99,9,FALSE)),"",VLOOKUP(A39&amp;" "&amp;B39,'Race 2 adjusted'!C$2:K$99,9,FALSE)))</f>
        <v/>
      </c>
      <c r="I39" s="29" t="str">
        <f>IF(A39="","",IF(ISERROR(VLOOKUP(A39&amp;" "&amp;B39,'Race 3 adjusted'!C$2:K$94,9,FALSE)),"",VLOOKUP(A39&amp;" "&amp;B39,'Race 3 adjusted'!C$2:K$94,9,FALSE)))</f>
        <v/>
      </c>
      <c r="J39" s="31" t="str">
        <f>IF(A39="","",IF(ISERROR(VLOOKUP(A39&amp;" "&amp;B39,'Race 4 adjusted'!C$2:K$100,9,FALSE)),"",VLOOKUP(A39&amp;" "&amp;B39,'Race 4 adjusted'!C$2:K$100,9,FALSE)))</f>
        <v/>
      </c>
      <c r="K39" s="64" t="str">
        <f>IF(A39="","",IF(ISERROR(VLOOKUP(A39&amp;" "&amp;B39,#REF!,9,FALSE)),"",VLOOKUP(A39&amp;" "&amp;B39,#REF!,9,FALSE)))</f>
        <v/>
      </c>
      <c r="L39" s="32">
        <f t="array" ref="L39">SUMPRODUCT(--(LEN(G39:J39)&gt;0))</f>
        <v>1</v>
      </c>
      <c r="M39" s="30" t="str">
        <f>IF(B39="","",IF(COUNT(G39:K39)&lt;V$1,"",IF(V$1=1,(AVERAGE(SMALL(G39:K39,1))),IF(V$1=2,(AVERAGE(SMALL(G39:K39,{1,2}))),(AVERAGE(SMALL(G39:K39,{1,2,3})))))))</f>
        <v/>
      </c>
      <c r="N39" s="33" t="str">
        <f>IF(M39="","",RANK(M39,M$2:M$51,1))</f>
        <v/>
      </c>
      <c r="O39" s="30" t="str">
        <f>IF(B39="","",IF(COUNT(G39:K39)&lt;2,"",(AVERAGE(SMALL(G39:K39,{1,2})))))</f>
        <v/>
      </c>
      <c r="P39" s="37" t="str">
        <f>IF(O39="","",RANK(O39,O$2:O$51,1))</f>
        <v/>
      </c>
      <c r="Q39" s="34" t="str">
        <f>IF(O39="","",COUNTIFS($D$2:$D$23,D39,$O$2:$O$23,"&lt;" &amp; O39,$O$2:$O$23,"&lt;&gt;0")+1)</f>
        <v/>
      </c>
      <c r="R39" s="30">
        <f>IF(B39="","",IF(COUNT(G39:K39)&lt;1,"",SMALL(G39:K39,1)))</f>
        <v>-11.834479633184037</v>
      </c>
      <c r="S39" s="51">
        <f>IF(R39="","",RANK(R39,R$2:R$51,1))</f>
        <v>18</v>
      </c>
      <c r="T39" s="33">
        <f>IF(R39="","",COUNTIFS($D$2:$D$23,D39,$R$2:$R$23,"&lt;" &amp; R39,$R$2:$R$23,"&lt;&gt;0")+1)</f>
        <v>7</v>
      </c>
    </row>
    <row r="40" spans="1:20" x14ac:dyDescent="0.15">
      <c r="A40" t="s">
        <v>354</v>
      </c>
      <c r="B40" t="s">
        <v>355</v>
      </c>
      <c r="C40" t="str">
        <f>CONCATENATE(B40," ",A40)</f>
        <v>CONNOR DOYLE</v>
      </c>
      <c r="D40" s="35" t="str">
        <f>IF($A40="","",IF(ISERROR(VLOOKUP($A40&amp;" "&amp;$B40,'Race 1 adjusted'!$C$2:$K$100,3,FALSE)),"",VLOOKUP($A40&amp;" "&amp;$B40,'Race 1 adjusted'!$C$2:$K$100,3,FALSE)))</f>
        <v>Men</v>
      </c>
      <c r="E40" s="35">
        <f>IF($A40="","",IF(ISERROR(VLOOKUP($A40&amp;" "&amp;$B40,'Race 1 adjusted'!$C$2:$K$100,4,FALSE)),"",VLOOKUP($A40&amp;" "&amp;$B40,'Race 1 adjusted'!$C$2:$K$100,4,FALSE)))</f>
        <v>17</v>
      </c>
      <c r="F40" s="36" t="str">
        <f>IF(D40="Men",VLOOKUP(E40,'Time trial standards'!$A$3:$H$83,7,TRUE),VLOOKUP(E40,'Time trial standards'!$A$3:$H$83,8,TRUE))</f>
        <v>JMEN</v>
      </c>
      <c r="G40" s="30">
        <f>IF(A40="","",IF(ISERROR(VLOOKUP(A40&amp;" "&amp;B40,'Race 1 adjusted'!C$2:K$100,9,FALSE)),"",VLOOKUP(A40&amp;" "&amp;B40,'Race 1 adjusted'!C$2:K$100,9,FALSE)))</f>
        <v>-10.787543929738334</v>
      </c>
      <c r="H40" s="29" t="str">
        <f>IF(A40="","",IF(ISERROR(VLOOKUP(A40&amp;" "&amp;B40,'Race 2 adjusted'!C$2:K$99,9,FALSE)),"",VLOOKUP(A40&amp;" "&amp;B40,'Race 2 adjusted'!C$2:K$99,9,FALSE)))</f>
        <v/>
      </c>
      <c r="I40" s="29" t="str">
        <f>IF(A40="","",IF(ISERROR(VLOOKUP(A40&amp;" "&amp;B40,'Race 3 adjusted'!C$2:K$94,9,FALSE)),"",VLOOKUP(A40&amp;" "&amp;B40,'Race 3 adjusted'!C$2:K$94,9,FALSE)))</f>
        <v/>
      </c>
      <c r="J40" s="31" t="str">
        <f>IF(A40="","",IF(ISERROR(VLOOKUP(A40&amp;" "&amp;B40,'Race 4 adjusted'!C$2:K$100,9,FALSE)),"",VLOOKUP(A40&amp;" "&amp;B40,'Race 4 adjusted'!C$2:K$100,9,FALSE)))</f>
        <v/>
      </c>
      <c r="K40" s="64" t="str">
        <f>IF(A40="","",IF(ISERROR(VLOOKUP(A40&amp;" "&amp;B40,#REF!,9,FALSE)),"",VLOOKUP(A40&amp;" "&amp;B40,#REF!,9,FALSE)))</f>
        <v/>
      </c>
      <c r="L40" s="32">
        <f t="array" ref="L40">SUMPRODUCT(--(LEN(G40:J40)&gt;0))</f>
        <v>1</v>
      </c>
      <c r="M40" s="30" t="str">
        <f>IF(B40="","",IF(COUNT(G40:K40)&lt;V$1,"",IF(V$1=1,(AVERAGE(SMALL(G40:K40,1))),IF(V$1=2,(AVERAGE(SMALL(G40:K40,{1,2}))),(AVERAGE(SMALL(G40:K40,{1,2,3})))))))</f>
        <v/>
      </c>
      <c r="N40" s="33" t="str">
        <f>IF(M40="","",RANK(M40,M$2:M$51,1))</f>
        <v/>
      </c>
      <c r="O40" s="30" t="str">
        <f>IF(B40="","",IF(COUNT(G40:K40)&lt;2,"",(AVERAGE(SMALL(G40:K40,{1,2})))))</f>
        <v/>
      </c>
      <c r="P40" s="37" t="str">
        <f>IF(O40="","",RANK(O40,O$2:O$51,1))</f>
        <v/>
      </c>
      <c r="Q40" s="34" t="str">
        <f>IF(O40="","",COUNTIFS($D$2:$D$23,D40,$O$2:$O$23,"&lt;" &amp; O40,$O$2:$O$23,"&lt;&gt;0")+1)</f>
        <v/>
      </c>
      <c r="R40" s="30">
        <f>IF(B40="","",IF(COUNT(G40:K40)&lt;1,"",SMALL(G40:K40,1)))</f>
        <v>-10.787543929738334</v>
      </c>
      <c r="S40" s="51">
        <f>IF(R40="","",RANK(R40,R$2:R$51,1))</f>
        <v>22</v>
      </c>
      <c r="T40" s="33">
        <f>IF(R40="","",COUNTIFS($D$2:$D$23,D40,$R$2:$R$23,"&lt;" &amp; R40,$R$2:$R$23,"&lt;&gt;0")+1)</f>
        <v>8</v>
      </c>
    </row>
    <row r="41" spans="1:20" x14ac:dyDescent="0.15">
      <c r="A41" t="s">
        <v>146</v>
      </c>
      <c r="B41" t="s">
        <v>147</v>
      </c>
      <c r="C41" t="str">
        <f>CONCATENATE(B41," ",A41)</f>
        <v>COREY ROBERTS</v>
      </c>
      <c r="D41" s="35" t="str">
        <f>IF($A41="","",IF(ISERROR(VLOOKUP($A41&amp;" "&amp;$B41,'Race 1 adjusted'!$C$2:$K$100,3,FALSE)),"",VLOOKUP($A41&amp;" "&amp;$B41,'Race 1 adjusted'!$C$2:$K$100,3,FALSE)))</f>
        <v>Men</v>
      </c>
      <c r="E41" s="35">
        <f>IF($A41="","",IF(ISERROR(VLOOKUP($A41&amp;" "&amp;$B41,'Race 1 adjusted'!$C$2:$K$100,4,FALSE)),"",VLOOKUP($A41&amp;" "&amp;$B41,'Race 1 adjusted'!$C$2:$K$100,4,FALSE)))</f>
        <v>44</v>
      </c>
      <c r="F41" s="36" t="str">
        <f>IF(D41="Men",VLOOKUP(E41,'Time trial standards'!$A$3:$H$83,7,TRUE),VLOOKUP(E41,'Time trial standards'!$A$3:$H$83,8,TRUE))</f>
        <v>MMAS3</v>
      </c>
      <c r="G41" s="30">
        <f>IF(A41="","",IF(ISERROR(VLOOKUP(A41&amp;" "&amp;B41,'Race 1 adjusted'!C$2:K$100,9,FALSE)),"",VLOOKUP(A41&amp;" "&amp;B41,'Race 1 adjusted'!C$2:K$100,9,FALSE)))</f>
        <v>-11.074383517196638</v>
      </c>
      <c r="H41" s="29" t="str">
        <f>IF(A41="","",IF(ISERROR(VLOOKUP(A41&amp;" "&amp;B41,'Race 2 adjusted'!C$2:K$99,9,FALSE)),"",VLOOKUP(A41&amp;" "&amp;B41,'Race 2 adjusted'!C$2:K$99,9,FALSE)))</f>
        <v/>
      </c>
      <c r="I41" s="29" t="str">
        <f>IF(A41="","",IF(ISERROR(VLOOKUP(A41&amp;" "&amp;B41,'Race 3 adjusted'!C$2:K$94,9,FALSE)),"",VLOOKUP(A41&amp;" "&amp;B41,'Race 3 adjusted'!C$2:K$94,9,FALSE)))</f>
        <v/>
      </c>
      <c r="J41" s="31" t="str">
        <f>IF(A41="","",IF(ISERROR(VLOOKUP(A41&amp;" "&amp;B41,'Race 4 adjusted'!C$2:K$100,9,FALSE)),"",VLOOKUP(A41&amp;" "&amp;B41,'Race 4 adjusted'!C$2:K$100,9,FALSE)))</f>
        <v/>
      </c>
      <c r="K41" s="64" t="str">
        <f>IF(A41="","",IF(ISERROR(VLOOKUP(A41&amp;" "&amp;B41,#REF!,9,FALSE)),"",VLOOKUP(A41&amp;" "&amp;B41,#REF!,9,FALSE)))</f>
        <v/>
      </c>
      <c r="L41" s="32">
        <f t="array" ref="L41">SUMPRODUCT(--(LEN(G41:J41)&gt;0))</f>
        <v>1</v>
      </c>
      <c r="M41" s="30" t="str">
        <f>IF(B41="","",IF(COUNT(G41:K41)&lt;V$1,"",IF(V$1=1,(AVERAGE(SMALL(G41:K41,1))),IF(V$1=2,(AVERAGE(SMALL(G41:K41,{1,2}))),(AVERAGE(SMALL(G41:K41,{1,2,3})))))))</f>
        <v/>
      </c>
      <c r="N41" s="33" t="str">
        <f>IF(M41="","",RANK(M41,M$2:M$51,1))</f>
        <v/>
      </c>
      <c r="O41" s="30" t="str">
        <f>IF(B41="","",IF(COUNT(G41:K41)&lt;2,"",(AVERAGE(SMALL(G41:K41,{1,2})))))</f>
        <v/>
      </c>
      <c r="P41" s="37" t="str">
        <f>IF(O41="","",RANK(O41,O$2:O$51,1))</f>
        <v/>
      </c>
      <c r="Q41" s="34" t="str">
        <f>IF(O41="","",COUNTIFS($D$2:$D$23,D41,$O$2:$O$23,"&lt;" &amp; O41,$O$2:$O$23,"&lt;&gt;0")+1)</f>
        <v/>
      </c>
      <c r="R41" s="30">
        <f>IF(B41="","",IF(COUNT(G41:K41)&lt;1,"",SMALL(G41:K41,1)))</f>
        <v>-11.074383517196638</v>
      </c>
      <c r="S41" s="51">
        <f>IF(R41="","",RANK(R41,R$2:R$51,1))</f>
        <v>20</v>
      </c>
      <c r="T41" s="33">
        <f>IF(R41="","",COUNTIFS($D$2:$D$23,D41,$R$2:$R$23,"&lt;" &amp; R41,$R$2:$R$23,"&lt;&gt;0")+1)</f>
        <v>8</v>
      </c>
    </row>
    <row r="42" spans="1:20" x14ac:dyDescent="0.15">
      <c r="A42" s="109" t="s">
        <v>628</v>
      </c>
      <c r="B42" s="109" t="s">
        <v>629</v>
      </c>
      <c r="C42" t="str">
        <f>CONCATENATE(B42," ",A42)</f>
        <v>ARTURS MARKOVS</v>
      </c>
      <c r="D42" s="35" t="str">
        <f>IF($A42="","",IF(ISERROR(VLOOKUP($A42&amp;" "&amp;$B42,'Race 3 adjusted'!$C$2:$K$99,3,FALSE)),"",VLOOKUP($A42&amp;" "&amp;$B42,'Race 3 adjusted'!$C$2:$K$99,3,FALSE)))</f>
        <v>Men</v>
      </c>
      <c r="E42" s="35">
        <f>IF($A42="","",IF(ISERROR(VLOOKUP($A42&amp;" "&amp;$B42,'Race 3 adjusted'!$C$2:$K$99,4,FALSE)),"",VLOOKUP($A42&amp;" "&amp;$B42,'Race 3 adjusted'!$C$2:$K$99,4,FALSE)))</f>
        <v>35</v>
      </c>
      <c r="F42" s="36" t="str">
        <f>IF(D42="Men",VLOOKUP(E42,'Time trial standards'!$A$3:$H$83,7,TRUE),VLOOKUP(E42,'Time trial standards'!$A$3:$H$83,8,TRUE))</f>
        <v>MMAS2</v>
      </c>
      <c r="G42" s="30" t="str">
        <f>IF(A42="","",IF(ISERROR(VLOOKUP(A42&amp;" "&amp;B42,'Race 1 adjusted'!C$2:K$100,9,FALSE)),"",VLOOKUP(A42&amp;" "&amp;B42,'Race 1 adjusted'!C$2:K$100,9,FALSE)))</f>
        <v/>
      </c>
      <c r="H42" s="29" t="str">
        <f>IF(A42="","",IF(ISERROR(VLOOKUP(A42&amp;" "&amp;B42,'Race 2 adjusted'!C$2:K$99,9,FALSE)),"",VLOOKUP(A42&amp;" "&amp;B42,'Race 2 adjusted'!C$2:K$99,9,FALSE)))</f>
        <v/>
      </c>
      <c r="I42" s="29">
        <f>IF(A42="","",IF(ISERROR(VLOOKUP(A42&amp;" "&amp;B42,'Race 3 adjusted'!C$2:K$94,9,FALSE)),"",VLOOKUP(A42&amp;" "&amp;B42,'Race 3 adjusted'!C$2:K$94,9,FALSE)))</f>
        <v>-10.859091938405765</v>
      </c>
      <c r="J42" s="31"/>
      <c r="K42" s="64"/>
      <c r="L42" s="32"/>
      <c r="M42" s="30" t="str">
        <f>IF(B42="","",IF(COUNT(G42:K42)&lt;V$1,"",IF(V$1=1,(AVERAGE(SMALL(G42:K42,1))),IF(V$1=2,(AVERAGE(SMALL(G42:K42,{1,2}))),(AVERAGE(SMALL(G42:K42,{1,2,3})))))))</f>
        <v/>
      </c>
      <c r="N42" s="33" t="str">
        <f>IF(M42="","",RANK(M42,M$2:M$51,1))</f>
        <v/>
      </c>
      <c r="O42" s="30" t="str">
        <f>IF(B42="","",IF(COUNT(G42:K42)&lt;2,"",(AVERAGE(SMALL(G42:K42,{1,2})))))</f>
        <v/>
      </c>
      <c r="P42" s="37" t="str">
        <f>IF(O42="","",RANK(O42,O$2:O$51,1))</f>
        <v/>
      </c>
      <c r="Q42" s="34" t="str">
        <f>IF(O42="","",COUNTIFS($D$2:$D$23,D42,$O$2:$O$23,"&lt;" &amp; O42,$O$2:$O$23,"&lt;&gt;0")+1)</f>
        <v/>
      </c>
      <c r="R42" s="30">
        <f>IF(B42="","",IF(COUNT(G42:K42)&lt;1,"",SMALL(G42:K42,1)))</f>
        <v>-10.859091938405765</v>
      </c>
      <c r="S42" s="51">
        <f>IF(R42="","",RANK(R42,R$2:R$51,1))</f>
        <v>21</v>
      </c>
      <c r="T42" s="33">
        <f>IF(R42="","",COUNTIFS($D$2:$D$23,D42,$R$2:$R$23,"&lt;" &amp; R42,$R$2:$R$23,"&lt;&gt;0")+1)</f>
        <v>8</v>
      </c>
    </row>
    <row r="43" spans="1:20" x14ac:dyDescent="0.15">
      <c r="A43" s="109" t="s">
        <v>223</v>
      </c>
      <c r="B43" s="109" t="s">
        <v>224</v>
      </c>
      <c r="C43" t="str">
        <f>CONCATENATE(B43," ",A43)</f>
        <v>GLENN FEAR</v>
      </c>
      <c r="D43" s="35" t="str">
        <f>IF($A43="","",IF(ISERROR(VLOOKUP($A43&amp;" "&amp;$B43,'Race 3 adjusted'!$C$2:$K$99,3,FALSE)),"",VLOOKUP($A43&amp;" "&amp;$B43,'Race 3 adjusted'!$C$2:$K$99,3,FALSE)))</f>
        <v>Men</v>
      </c>
      <c r="E43" s="35">
        <f>IF($A43="","",IF(ISERROR(VLOOKUP($A43&amp;" "&amp;$B43,'Race 3 adjusted'!$C$2:$K$99,4,FALSE)),"",VLOOKUP($A43&amp;" "&amp;$B43,'Race 3 adjusted'!$C$2:$K$99,4,FALSE)))</f>
        <v>54</v>
      </c>
      <c r="F43" s="36" t="str">
        <f>IF(D43="Men",VLOOKUP(E43,'Time trial standards'!$A$3:$H$83,7,TRUE),VLOOKUP(E43,'Time trial standards'!$A$3:$H$83,8,TRUE))</f>
        <v>MMAS5</v>
      </c>
      <c r="G43" s="30" t="str">
        <f>IF(A43="","",IF(ISERROR(VLOOKUP(A43&amp;" "&amp;B43,'Race 1 adjusted'!C$2:K$100,9,FALSE)),"",VLOOKUP(A43&amp;" "&amp;B43,'Race 1 adjusted'!C$2:K$100,9,FALSE)))</f>
        <v/>
      </c>
      <c r="H43" s="29" t="str">
        <f>IF(A43="","",IF(ISERROR(VLOOKUP(A43&amp;" "&amp;B43,'Race 2 adjusted'!C$2:K$99,9,FALSE)),"",VLOOKUP(A43&amp;" "&amp;B43,'Race 2 adjusted'!C$2:K$99,9,FALSE)))</f>
        <v/>
      </c>
      <c r="I43" s="29">
        <f>IF(A43="","",IF(ISERROR(VLOOKUP(A43&amp;" "&amp;B43,'Race 3 adjusted'!C$2:K$94,9,FALSE)),"",VLOOKUP(A43&amp;" "&amp;B43,'Race 3 adjusted'!C$2:K$94,9,FALSE)))</f>
        <v>-9.2800393462469621</v>
      </c>
      <c r="J43" s="31"/>
      <c r="K43" s="64"/>
      <c r="L43" s="32"/>
      <c r="M43" s="30" t="str">
        <f>IF(B43="","",IF(COUNT(G43:K43)&lt;V$1,"",IF(V$1=1,(AVERAGE(SMALL(G43:K43,1))),IF(V$1=2,(AVERAGE(SMALL(G43:K43,{1,2}))),(AVERAGE(SMALL(G43:K43,{1,2,3})))))))</f>
        <v/>
      </c>
      <c r="N43" s="33" t="str">
        <f>IF(M43="","",RANK(M43,M$2:M$51,1))</f>
        <v/>
      </c>
      <c r="O43" s="30" t="str">
        <f>IF(B43="","",IF(COUNT(G43:K43)&lt;2,"",(AVERAGE(SMALL(G43:K43,{1,2})))))</f>
        <v/>
      </c>
      <c r="P43" s="37" t="str">
        <f>IF(O43="","",RANK(O43,O$2:O$51,1))</f>
        <v/>
      </c>
      <c r="Q43" s="34" t="str">
        <f>IF(O43="","",COUNTIFS($D$2:$D$23,D43,$O$2:$O$23,"&lt;" &amp; O43,$O$2:$O$23,"&lt;&gt;0")+1)</f>
        <v/>
      </c>
      <c r="R43" s="30">
        <f>IF(B43="","",IF(COUNT(G43:K43)&lt;1,"",SMALL(G43:K43,1)))</f>
        <v>-9.2800393462469621</v>
      </c>
      <c r="S43" s="51">
        <f>IF(R43="","",RANK(R43,R$2:R$51,1))</f>
        <v>25</v>
      </c>
      <c r="T43" s="33">
        <f>IF(R43="","",COUNTIFS($D$2:$D$23,D43,$R$2:$R$23,"&lt;" &amp; R43,$R$2:$R$23,"&lt;&gt;0")+1)</f>
        <v>9</v>
      </c>
    </row>
    <row r="44" spans="1:20" x14ac:dyDescent="0.15">
      <c r="A44" t="s">
        <v>518</v>
      </c>
      <c r="B44" t="s">
        <v>519</v>
      </c>
      <c r="C44" t="str">
        <f>CONCATENATE(B44," ",A44)</f>
        <v>MAX BUSH</v>
      </c>
      <c r="D44" s="35" t="str">
        <f>IF($A44="","",IF(ISERROR(VLOOKUP($A44&amp;" "&amp;$B44,'Race 2 adjusted'!$C$2:$K$99,3,FALSE)),"",VLOOKUP($A44&amp;" "&amp;$B44,'Race 2 adjusted'!$C$2:$K$99,3,FALSE)))</f>
        <v>Men</v>
      </c>
      <c r="E44" s="35">
        <f>IF($A44="","",IF(ISERROR(VLOOKUP($A44&amp;" "&amp;$B44,'Race 2 adjusted'!$C$2:$K$99,4,FALSE)),"",VLOOKUP($A44&amp;" "&amp;$B44,'Race 2 adjusted'!$C$2:$K$99,4,FALSE)))</f>
        <v>16</v>
      </c>
      <c r="F44" s="36" t="str">
        <f>IF(D44="Men",VLOOKUP(E44,'Time trial standards'!$A$3:$H$83,7,TRUE),VLOOKUP(E44,'Time trial standards'!$A$3:$H$83,8,TRUE))</f>
        <v>JMEN</v>
      </c>
      <c r="G44" s="30" t="str">
        <f>IF(A44="","",IF(ISERROR(VLOOKUP(A44&amp;" "&amp;B44,'Race 1 adjusted'!C$2:K$100,9,FALSE)),"",VLOOKUP(A44&amp;" "&amp;B44,'Race 1 adjusted'!C$2:K$100,9,FALSE)))</f>
        <v/>
      </c>
      <c r="H44" s="29">
        <f>IF(A44="","",IF(ISERROR(VLOOKUP(A44&amp;" "&amp;B44,'Race 2 adjusted'!C$2:K$99,9,FALSE)),"",VLOOKUP(A44&amp;" "&amp;B44,'Race 2 adjusted'!C$2:K$99,9,FALSE)))</f>
        <v>1.7751407545163098</v>
      </c>
      <c r="I44" s="29"/>
      <c r="J44" s="31"/>
      <c r="K44" s="64"/>
      <c r="L44" s="32">
        <f t="array" ref="L44">SUMPRODUCT(--(LEN(G44:J44)&gt;0))</f>
        <v>1</v>
      </c>
      <c r="M44" s="30" t="str">
        <f>IF(B44="","",IF(COUNT(G44:K44)&lt;V$1,"",IF(V$1=1,(AVERAGE(SMALL(G44:K44,1))),IF(V$1=2,(AVERAGE(SMALL(G44:K44,{1,2}))),(AVERAGE(SMALL(G44:K44,{1,2,3})))))))</f>
        <v/>
      </c>
      <c r="N44" s="33" t="str">
        <f>IF(M44="","",RANK(M44,M$2:M$51,1))</f>
        <v/>
      </c>
      <c r="O44" s="30" t="str">
        <f>IF(B44="","",IF(COUNT(G44:K44)&lt;2,"",(AVERAGE(SMALL(G44:K44,{1,2})))))</f>
        <v/>
      </c>
      <c r="P44" s="37" t="str">
        <f>IF(O44="","",RANK(O44,O$2:O$51,1))</f>
        <v/>
      </c>
      <c r="Q44" s="34" t="str">
        <f>IF(O44="","",COUNTIFS($D$2:$D$23,D44,$O$2:$O$23,"&lt;" &amp; O44,$O$2:$O$23,"&lt;&gt;0")+1)</f>
        <v/>
      </c>
      <c r="R44" s="30">
        <f>IF(B44="","",IF(COUNT(G44:K44)&lt;1,"",SMALL(G44:K44,1)))</f>
        <v>1.7751407545163098</v>
      </c>
      <c r="S44" s="51">
        <f>IF(R44="","",RANK(R44,R$2:R$51,1))</f>
        <v>40</v>
      </c>
      <c r="T44" s="33">
        <f>IF(R44="","",COUNTIFS($D$2:$D$23,D44,$R$2:$R$23,"&lt;" &amp; R44,$R$2:$R$23,"&lt;&gt;0")+1)</f>
        <v>13</v>
      </c>
    </row>
    <row r="45" spans="1:20" x14ac:dyDescent="0.15">
      <c r="A45" t="s">
        <v>494</v>
      </c>
      <c r="B45" t="s">
        <v>495</v>
      </c>
      <c r="C45" t="str">
        <f>CONCATENATE(B45," ",A45)</f>
        <v>TULLY HICKMAN</v>
      </c>
      <c r="D45" s="35" t="str">
        <f>IF($A45="","",IF(ISERROR(VLOOKUP($A45&amp;" "&amp;$B45,'Race 2 adjusted'!$C$2:$K$99,3,FALSE)),"",VLOOKUP($A45&amp;" "&amp;$B45,'Race 2 adjusted'!$C$2:$K$99,3,FALSE)))</f>
        <v>Men</v>
      </c>
      <c r="E45" s="35">
        <f>IF($A45="","",IF(ISERROR(VLOOKUP($A45&amp;" "&amp;$B45,'Race 2 adjusted'!$C$2:$K$99,4,FALSE)),"",VLOOKUP($A45&amp;" "&amp;$B45,'Race 2 adjusted'!$C$2:$K$99,4,FALSE)))</f>
        <v>16</v>
      </c>
      <c r="F45" s="36" t="str">
        <f>IF(D45="Men",VLOOKUP(E45,'Time trial standards'!$A$3:$H$83,7,TRUE),VLOOKUP(E45,'Time trial standards'!$A$3:$H$83,8,TRUE))</f>
        <v>JMEN</v>
      </c>
      <c r="G45" s="30" t="str">
        <f>IF(A45="","",IF(ISERROR(VLOOKUP(A45&amp;" "&amp;B45,'Race 1 adjusted'!C$2:K$100,9,FALSE)),"",VLOOKUP(A45&amp;" "&amp;B45,'Race 1 adjusted'!C$2:K$100,9,FALSE)))</f>
        <v/>
      </c>
      <c r="H45" s="29">
        <f>IF(A45="","",IF(ISERROR(VLOOKUP(A45&amp;" "&amp;B45,'Race 2 adjusted'!C$2:K$99,9,FALSE)),"",VLOOKUP(A45&amp;" "&amp;B45,'Race 2 adjusted'!C$2:K$99,9,FALSE)))</f>
        <v>-3.2684977176523078</v>
      </c>
      <c r="I45" s="29"/>
      <c r="J45" s="31"/>
      <c r="K45" s="64"/>
      <c r="L45" s="32">
        <f t="array" ref="L45">SUMPRODUCT(--(LEN(G45:J45)&gt;0))</f>
        <v>1</v>
      </c>
      <c r="M45" s="30" t="str">
        <f>IF(B45="","",IF(COUNT(G45:K45)&lt;V$1,"",IF(V$1=1,(AVERAGE(SMALL(G45:K45,1))),IF(V$1=2,(AVERAGE(SMALL(G45:K45,{1,2}))),(AVERAGE(SMALL(G45:K45,{1,2,3})))))))</f>
        <v/>
      </c>
      <c r="N45" s="33" t="str">
        <f>IF(M45="","",RANK(M45,M$2:M$51,1))</f>
        <v/>
      </c>
      <c r="O45" s="30" t="str">
        <f>IF(B45="","",IF(COUNT(G45:K45)&lt;2,"",(AVERAGE(SMALL(G45:K45,{1,2})))))</f>
        <v/>
      </c>
      <c r="P45" s="37" t="str">
        <f>IF(O45="","",RANK(O45,O$2:O$51,1))</f>
        <v/>
      </c>
      <c r="Q45" s="34" t="str">
        <f>IF(O45="","",COUNTIFS($D$2:$D$23,D45,$O$2:$O$23,"&lt;" &amp; O45,$O$2:$O$23,"&lt;&gt;0")+1)</f>
        <v/>
      </c>
      <c r="R45" s="30">
        <f>IF(B45="","",IF(COUNT(G45:K45)&lt;1,"",SMALL(G45:K45,1)))</f>
        <v>-3.2684977176523078</v>
      </c>
      <c r="S45" s="51">
        <f>IF(R45="","",RANK(R45,R$2:R$51,1))</f>
        <v>33</v>
      </c>
      <c r="T45" s="33">
        <f>IF(R45="","",COUNTIFS($D$2:$D$23,D45,$R$2:$R$23,"&lt;" &amp; R45,$R$2:$R$23,"&lt;&gt;0")+1)</f>
        <v>12</v>
      </c>
    </row>
    <row r="46" spans="1:20" x14ac:dyDescent="0.15">
      <c r="A46" t="s">
        <v>386</v>
      </c>
      <c r="B46" t="s">
        <v>387</v>
      </c>
      <c r="C46" t="str">
        <f>CONCATENATE(B46," ",A46)</f>
        <v>FRASER OERTEL</v>
      </c>
      <c r="D46" s="35" t="str">
        <f>IF($A46="","",IF(ISERROR(VLOOKUP($A46&amp;" "&amp;$B46,'Race 1 adjusted'!$C$2:$K$100,3,FALSE)),"",VLOOKUP($A46&amp;" "&amp;$B46,'Race 1 adjusted'!$C$2:$K$100,3,FALSE)))</f>
        <v>Men</v>
      </c>
      <c r="E46" s="35">
        <f>IF($A46="","",IF(ISERROR(VLOOKUP($A46&amp;" "&amp;$B46,'Race 1 adjusted'!$C$2:$K$100,4,FALSE)),"",VLOOKUP($A46&amp;" "&amp;$B46,'Race 1 adjusted'!$C$2:$K$100,4,FALSE)))</f>
        <v>14</v>
      </c>
      <c r="F46" s="36" t="str">
        <f>IF(D46="Men",VLOOKUP(E46,'Time trial standards'!$A$3:$H$83,7,TRUE),VLOOKUP(E46,'Time trial standards'!$A$3:$H$83,8,TRUE))</f>
        <v>JMEN</v>
      </c>
      <c r="G46" s="30">
        <f>IF(A46="","",IF(ISERROR(VLOOKUP(A46&amp;" "&amp;B46,'Race 1 adjusted'!C$2:K$100,9,FALSE)),"",VLOOKUP(A46&amp;" "&amp;B46,'Race 1 adjusted'!C$2:K$100,9,FALSE)))</f>
        <v>3.5756154747948439</v>
      </c>
      <c r="H46" s="29" t="str">
        <f>IF(A46="","",IF(ISERROR(VLOOKUP(A46&amp;" "&amp;B46,'Race 2 adjusted'!C$2:K$99,9,FALSE)),"",VLOOKUP(A46&amp;" "&amp;B46,'Race 2 adjusted'!C$2:K$99,9,FALSE)))</f>
        <v/>
      </c>
      <c r="I46" s="29" t="str">
        <f>IF(A46="","",IF(ISERROR(VLOOKUP(A46&amp;" "&amp;B46,'Race 3 adjusted'!C$2:K$94,9,FALSE)),"",VLOOKUP(A46&amp;" "&amp;B46,'Race 3 adjusted'!C$2:K$94,9,FALSE)))</f>
        <v/>
      </c>
      <c r="J46" s="31" t="str">
        <f>IF(A46="","",IF(ISERROR(VLOOKUP(A46&amp;" "&amp;B46,'Race 4 adjusted'!C$2:K$100,9,FALSE)),"",VLOOKUP(A46&amp;" "&amp;B46,'Race 4 adjusted'!C$2:K$100,9,FALSE)))</f>
        <v/>
      </c>
      <c r="K46" s="64" t="str">
        <f>IF(A46="","",IF(ISERROR(VLOOKUP(A46&amp;" "&amp;B46,#REF!,9,FALSE)),"",VLOOKUP(A46&amp;" "&amp;B46,#REF!,9,FALSE)))</f>
        <v/>
      </c>
      <c r="L46" s="32">
        <f t="array" ref="L46">SUMPRODUCT(--(LEN(G46:J46)&gt;0))</f>
        <v>1</v>
      </c>
      <c r="M46" s="30" t="str">
        <f>IF(B46="","",IF(COUNT(G46:K46)&lt;V$1,"",IF(V$1=1,(AVERAGE(SMALL(G46:K46,1))),IF(V$1=2,(AVERAGE(SMALL(G46:K46,{1,2}))),(AVERAGE(SMALL(G46:K46,{1,2,3})))))))</f>
        <v/>
      </c>
      <c r="N46" s="33" t="str">
        <f>IF(M46="","",RANK(M46,M$2:M$51,1))</f>
        <v/>
      </c>
      <c r="O46" s="30" t="str">
        <f>IF(B46="","",IF(COUNT(G46:K46)&lt;2,"",(AVERAGE(SMALL(G46:K46,{1,2})))))</f>
        <v/>
      </c>
      <c r="P46" s="37" t="str">
        <f>IF(O46="","",RANK(O46,O$2:O$51,1))</f>
        <v/>
      </c>
      <c r="Q46" s="34" t="str">
        <f>IF(O46="","",COUNTIFS($D$2:$D$23,D46,$O$2:$O$23,"&lt;" &amp; O46,$O$2:$O$23,"&lt;&gt;0")+1)</f>
        <v/>
      </c>
      <c r="R46" s="30">
        <f>IF(B46="","",IF(COUNT(G46:K46)&lt;1,"",SMALL(G46:K46,1)))</f>
        <v>3.5756154747948439</v>
      </c>
      <c r="S46" s="51">
        <f>IF(R46="","",RANK(R46,R$2:R$51,1))</f>
        <v>43</v>
      </c>
      <c r="T46" s="33">
        <f>IF(R46="","",COUNTIFS($D$2:$D$23,D46,$R$2:$R$23,"&lt;" &amp; R46,$R$2:$R$23,"&lt;&gt;0")+1)</f>
        <v>13</v>
      </c>
    </row>
    <row r="47" spans="1:20" x14ac:dyDescent="0.15">
      <c r="A47" t="s">
        <v>537</v>
      </c>
      <c r="B47" t="s">
        <v>538</v>
      </c>
      <c r="C47" t="str">
        <f>CONCATENATE(B47," ",A47)</f>
        <v>NATHAN THOMAS</v>
      </c>
      <c r="D47" s="35" t="str">
        <f>IF($A47="","",IF(ISERROR(VLOOKUP($A47&amp;" "&amp;$B47,'Race 2 adjusted'!$C$2:$K$99,3,FALSE)),"",VLOOKUP($A47&amp;" "&amp;$B47,'Race 2 adjusted'!$C$2:$K$99,3,FALSE)))</f>
        <v>Men</v>
      </c>
      <c r="E47" s="35">
        <f>IF($A47="","",IF(ISERROR(VLOOKUP($A47&amp;" "&amp;$B47,'Race 2 adjusted'!$C$2:$K$99,4,FALSE)),"",VLOOKUP($A47&amp;" "&amp;$B47,'Race 2 adjusted'!$C$2:$K$99,4,FALSE)))</f>
        <v>48</v>
      </c>
      <c r="F47" s="36" t="str">
        <f>IF(D47="Men",VLOOKUP(E47,'Time trial standards'!$A$3:$H$83,7,TRUE),VLOOKUP(E47,'Time trial standards'!$A$3:$H$83,8,TRUE))</f>
        <v>MMAS4</v>
      </c>
      <c r="G47" s="30" t="str">
        <f>IF(A47="","",IF(ISERROR(VLOOKUP(A47&amp;" "&amp;B47,'Race 1 adjusted'!C$2:K$100,9,FALSE)),"",VLOOKUP(A47&amp;" "&amp;B47,'Race 1 adjusted'!C$2:K$100,9,FALSE)))</f>
        <v/>
      </c>
      <c r="H47" s="29">
        <f>IF(A47="","",IF(ISERROR(VLOOKUP(A47&amp;" "&amp;B47,'Race 2 adjusted'!C$2:K$99,9,FALSE)),"",VLOOKUP(A47&amp;" "&amp;B47,'Race 2 adjusted'!C$2:K$99,9,FALSE)))</f>
        <v>1.0207861457153637</v>
      </c>
      <c r="I47" s="29"/>
      <c r="J47" s="31"/>
      <c r="K47" s="64"/>
      <c r="L47" s="32">
        <f t="array" ref="L47">SUMPRODUCT(--(LEN(G47:J47)&gt;0))</f>
        <v>1</v>
      </c>
      <c r="M47" s="30" t="str">
        <f>IF(B47="","",IF(COUNT(G47:K47)&lt;V$1,"",IF(V$1=1,(AVERAGE(SMALL(G47:K47,1))),IF(V$1=2,(AVERAGE(SMALL(G47:K47,{1,2}))),(AVERAGE(SMALL(G47:K47,{1,2,3})))))))</f>
        <v/>
      </c>
      <c r="N47" s="33" t="str">
        <f>IF(M47="","",RANK(M47,M$2:M$51,1))</f>
        <v/>
      </c>
      <c r="O47" s="30" t="str">
        <f>IF(B47="","",IF(COUNT(G47:K47)&lt;2,"",(AVERAGE(SMALL(G47:K47,{1,2})))))</f>
        <v/>
      </c>
      <c r="P47" s="37" t="str">
        <f>IF(O47="","",RANK(O47,O$2:O$51,1))</f>
        <v/>
      </c>
      <c r="Q47" s="34" t="str">
        <f>IF(O47="","",COUNTIFS($D$2:$D$23,D47,$O$2:$O$23,"&lt;" &amp; O47,$O$2:$O$23,"&lt;&gt;0")+1)</f>
        <v/>
      </c>
      <c r="R47" s="30">
        <f>IF(B47="","",IF(COUNT(G47:K47)&lt;1,"",SMALL(G47:K47,1)))</f>
        <v>1.0207861457153637</v>
      </c>
      <c r="S47" s="51">
        <f>IF(R47="","",RANK(R47,R$2:R$51,1))</f>
        <v>39</v>
      </c>
      <c r="T47" s="33">
        <f>IF(R47="","",COUNTIFS($D$2:$D$23,D47,$R$2:$R$23,"&lt;" &amp; R47,$R$2:$R$23,"&lt;&gt;0")+1)</f>
        <v>13</v>
      </c>
    </row>
    <row r="48" spans="1:20" x14ac:dyDescent="0.15">
      <c r="A48" t="s">
        <v>531</v>
      </c>
      <c r="B48" t="s">
        <v>398</v>
      </c>
      <c r="C48" t="str">
        <f>CONCATENATE(B48," ",A48)</f>
        <v>SAM VENNING</v>
      </c>
      <c r="D48" s="35" t="str">
        <f>IF($A48="","",IF(ISERROR(VLOOKUP($A48&amp;" "&amp;$B48,'Race 2 adjusted'!$C$2:$K$99,3,FALSE)),"",VLOOKUP($A48&amp;" "&amp;$B48,'Race 2 adjusted'!$C$2:$K$99,3,FALSE)))</f>
        <v>Men</v>
      </c>
      <c r="E48" s="35">
        <f>IF($A48="","",IF(ISERROR(VLOOKUP($A48&amp;" "&amp;$B48,'Race 2 adjusted'!$C$2:$K$99,4,FALSE)),"",VLOOKUP($A48&amp;" "&amp;$B48,'Race 2 adjusted'!$C$2:$K$99,4,FALSE)))</f>
        <v>33</v>
      </c>
      <c r="F48" s="36" t="str">
        <f>IF(D48="Men",VLOOKUP(E48,'Time trial standards'!$A$3:$H$83,7,TRUE),VLOOKUP(E48,'Time trial standards'!$A$3:$H$83,8,TRUE))</f>
        <v>MMAS1</v>
      </c>
      <c r="G48" s="30" t="str">
        <f>IF(A48="","",IF(ISERROR(VLOOKUP(A48&amp;" "&amp;B48,'Race 1 adjusted'!C$2:K$100,9,FALSE)),"",VLOOKUP(A48&amp;" "&amp;B48,'Race 1 adjusted'!C$2:K$100,9,FALSE)))</f>
        <v/>
      </c>
      <c r="H48" s="29">
        <f>IF(A48="","",IF(ISERROR(VLOOKUP(A48&amp;" "&amp;B48,'Race 2 adjusted'!C$2:K$99,9,FALSE)),"",VLOOKUP(A48&amp;" "&amp;B48,'Race 2 adjusted'!C$2:K$99,9,FALSE)))</f>
        <v>7.6833703226422649</v>
      </c>
      <c r="I48" s="29"/>
      <c r="J48" s="31"/>
      <c r="K48" s="64"/>
      <c r="L48" s="32">
        <f t="array" ref="L48">SUMPRODUCT(--(LEN(G48:J48)&gt;0))</f>
        <v>1</v>
      </c>
      <c r="M48" s="30" t="str">
        <f>IF(B48="","",IF(COUNT(G48:K48)&lt;V$1,"",IF(V$1=1,(AVERAGE(SMALL(G48:K48,1))),IF(V$1=2,(AVERAGE(SMALL(G48:K48,{1,2}))),(AVERAGE(SMALL(G48:K48,{1,2,3})))))))</f>
        <v/>
      </c>
      <c r="N48" s="33" t="str">
        <f>IF(M48="","",RANK(M48,M$2:M$51,1))</f>
        <v/>
      </c>
      <c r="O48" s="30" t="str">
        <f>IF(B48="","",IF(COUNT(G48:K48)&lt;2,"",(AVERAGE(SMALL(G48:K48,{1,2})))))</f>
        <v/>
      </c>
      <c r="P48" s="37" t="str">
        <f>IF(O48="","",RANK(O48,O$2:O$51,1))</f>
        <v/>
      </c>
      <c r="Q48" s="34" t="str">
        <f>IF(O48="","",COUNTIFS($D$2:$D$23,D48,$O$2:$O$23,"&lt;" &amp; O48,$O$2:$O$23,"&lt;&gt;0")+1)</f>
        <v/>
      </c>
      <c r="R48" s="30">
        <f>IF(B48="","",IF(COUNT(G48:K48)&lt;1,"",SMALL(G48:K48,1)))</f>
        <v>7.6833703226422649</v>
      </c>
      <c r="S48" s="51">
        <f>IF(R48="","",RANK(R48,R$2:R$51,1))</f>
        <v>46</v>
      </c>
      <c r="T48" s="33">
        <f>IF(R48="","",COUNTIFS($D$2:$D$23,D48,$R$2:$R$23,"&lt;" &amp; R48,$R$2:$R$23,"&lt;&gt;0")+1)</f>
        <v>14</v>
      </c>
    </row>
    <row r="49" spans="1:20" x14ac:dyDescent="0.15">
      <c r="A49" s="109"/>
      <c r="B49" s="109"/>
      <c r="C49"/>
      <c r="D49" s="35" t="str">
        <f>IF($A49="","",IF(ISERROR(VLOOKUP($A49&amp;" "&amp;$B49,'Race 3 adjusted'!$C$2:$K$99,3,FALSE)),"",VLOOKUP($A49&amp;" "&amp;$B49,'Race 3 adjusted'!$C$2:$K$99,3,FALSE)))</f>
        <v/>
      </c>
      <c r="E49" s="35" t="str">
        <f>IF($A49="","",IF(ISERROR(VLOOKUP($A49&amp;" "&amp;$B49,'Race 3 adjusted'!$C$2:$K$99,4,FALSE)),"",VLOOKUP($A49&amp;" "&amp;$B49,'Race 3 adjusted'!$C$2:$K$99,4,FALSE)))</f>
        <v/>
      </c>
      <c r="F49" s="36" t="e">
        <f>IF(D49="Men",VLOOKUP(E49,'Time trial standards'!$A$3:$H$83,7,TRUE),VLOOKUP(E49,'Time trial standards'!$A$3:$H$83,8,TRUE))</f>
        <v>#N/A</v>
      </c>
      <c r="G49" s="30" t="str">
        <f>IF(A49="","",IF(ISERROR(VLOOKUP(A49&amp;" "&amp;B49,'Race 1 adjusted'!C$2:K$100,9,FALSE)),"",VLOOKUP(A49&amp;" "&amp;B49,'Race 1 adjusted'!C$2:K$100,9,FALSE)))</f>
        <v/>
      </c>
      <c r="H49" s="29" t="str">
        <f>IF(A49="","",IF(ISERROR(VLOOKUP(A49&amp;" "&amp;B49,'Race 2 adjusted'!C$2:K$99,9,FALSE)),"",VLOOKUP(A49&amp;" "&amp;B49,'Race 2 adjusted'!C$2:K$99,9,FALSE)))</f>
        <v/>
      </c>
      <c r="I49" s="29" t="str">
        <f>IF(A49="","",IF(ISERROR(VLOOKUP(A49&amp;" "&amp;B49,'Race 3 adjusted'!C$2:K$94,9,FALSE)),"",VLOOKUP(A49&amp;" "&amp;B49,'Race 3 adjusted'!C$2:K$94,9,FALSE)))</f>
        <v/>
      </c>
      <c r="J49" s="31"/>
      <c r="K49" s="64"/>
      <c r="L49" s="32"/>
      <c r="M49" s="30" t="str">
        <f>IF(B49="","",IF(COUNT(G49:K49)&lt;V$1,"",IF(V$1=1,(AVERAGE(SMALL(G49:K49,1))),IF(V$1=2,(AVERAGE(SMALL(G49:K49,{1,2}))),(AVERAGE(SMALL(G49:K49,{1,2,3})))))))</f>
        <v/>
      </c>
      <c r="N49" s="33" t="str">
        <f>IF(M49="","",RANK(M49,M$2:M$51,1))</f>
        <v/>
      </c>
      <c r="O49" s="30" t="str">
        <f>IF(B49="","",IF(COUNT(G49:K49)&lt;2,"",(AVERAGE(SMALL(G49:K49,{1,2})))))</f>
        <v/>
      </c>
      <c r="P49" s="37" t="str">
        <f>IF(O49="","",RANK(O49,O$2:O$51,1))</f>
        <v/>
      </c>
      <c r="Q49" s="34" t="str">
        <f>IF(O49="","",COUNTIFS($D$2:$D$23,D49,$O$2:$O$23,"&lt;" &amp; O49,$O$2:$O$23,"&lt;&gt;0")+1)</f>
        <v/>
      </c>
      <c r="R49" s="30" t="str">
        <f>IF(B49="","",IF(COUNT(G49:K49)&lt;1,"",SMALL(G49:K49,1)))</f>
        <v/>
      </c>
      <c r="S49" s="51" t="str">
        <f>IF(R49="","",RANK(R49,R$2:R$51,1))</f>
        <v/>
      </c>
      <c r="T49" s="33" t="str">
        <f>IF(R49="","",COUNTIFS($D$2:$D$23,D49,$R$2:$R$23,"&lt;" &amp; R49,$R$2:$R$23,"&lt;&gt;0")+1)</f>
        <v/>
      </c>
    </row>
  </sheetData>
  <autoFilter ref="A1:T22" xr:uid="{00000000-0009-0000-0000-000008000000}">
    <sortState xmlns:xlrd2="http://schemas.microsoft.com/office/spreadsheetml/2017/richdata2" ref="A2:T49">
      <sortCondition ref="Q1:Q49"/>
    </sortState>
  </autoFilter>
  <conditionalFormatting sqref="D20 D13:D16 D18 D24 D2:D9 D27:D28 D30:D49">
    <cfRule type="cellIs" dxfId="20" priority="289" stopIfTrue="1" operator="equal">
      <formula>"Men"</formula>
    </cfRule>
  </conditionalFormatting>
  <conditionalFormatting sqref="D20 D13:D16 D18 D24 D1:D9 D27:D28 D30:D65509">
    <cfRule type="containsText" dxfId="19" priority="288" stopIfTrue="1" operator="containsText" text="Women">
      <formula>NOT(ISERROR(SEARCH("Women",D1)))</formula>
    </cfRule>
  </conditionalFormatting>
  <conditionalFormatting sqref="Q1:Q1048576">
    <cfRule type="expression" dxfId="18" priority="285" stopIfTrue="1">
      <formula>"C:C=""Men"""</formula>
    </cfRule>
  </conditionalFormatting>
  <conditionalFormatting sqref="D10:D11">
    <cfRule type="cellIs" dxfId="17" priority="118" stopIfTrue="1" operator="equal">
      <formula>"Men"</formula>
    </cfRule>
  </conditionalFormatting>
  <conditionalFormatting sqref="D10:D11">
    <cfRule type="containsText" dxfId="16" priority="117" stopIfTrue="1" operator="containsText" text="Women">
      <formula>NOT(ISERROR(SEARCH("Women",D10)))</formula>
    </cfRule>
  </conditionalFormatting>
  <conditionalFormatting sqref="D19">
    <cfRule type="cellIs" dxfId="15" priority="108" stopIfTrue="1" operator="equal">
      <formula>"Men"</formula>
    </cfRule>
  </conditionalFormatting>
  <conditionalFormatting sqref="D19">
    <cfRule type="containsText" dxfId="14" priority="107" stopIfTrue="1" operator="containsText" text="Women">
      <formula>NOT(ISERROR(SEARCH("Women",D19)))</formula>
    </cfRule>
  </conditionalFormatting>
  <conditionalFormatting sqref="D17">
    <cfRule type="cellIs" dxfId="13" priority="38" stopIfTrue="1" operator="equal">
      <formula>"Men"</formula>
    </cfRule>
  </conditionalFormatting>
  <conditionalFormatting sqref="D17">
    <cfRule type="containsText" dxfId="12" priority="37" stopIfTrue="1" operator="containsText" text="Women">
      <formula>NOT(ISERROR(SEARCH("Women",D17)))</formula>
    </cfRule>
  </conditionalFormatting>
  <conditionalFormatting sqref="D21:D22">
    <cfRule type="cellIs" dxfId="11" priority="36" stopIfTrue="1" operator="equal">
      <formula>"Men"</formula>
    </cfRule>
  </conditionalFormatting>
  <conditionalFormatting sqref="D21:D22">
    <cfRule type="containsText" dxfId="10" priority="35" stopIfTrue="1" operator="containsText" text="Women">
      <formula>NOT(ISERROR(SEARCH("Women",D21)))</formula>
    </cfRule>
  </conditionalFormatting>
  <conditionalFormatting sqref="D12">
    <cfRule type="cellIs" dxfId="9" priority="32" stopIfTrue="1" operator="equal">
      <formula>"Men"</formula>
    </cfRule>
  </conditionalFormatting>
  <conditionalFormatting sqref="D12">
    <cfRule type="containsText" dxfId="8" priority="31" stopIfTrue="1" operator="containsText" text="Women">
      <formula>NOT(ISERROR(SEARCH("Women",D12)))</formula>
    </cfRule>
  </conditionalFormatting>
  <conditionalFormatting sqref="D29">
    <cfRule type="cellIs" dxfId="7" priority="16" stopIfTrue="1" operator="equal">
      <formula>"Men"</formula>
    </cfRule>
  </conditionalFormatting>
  <conditionalFormatting sqref="D29">
    <cfRule type="containsText" dxfId="6" priority="15" stopIfTrue="1" operator="containsText" text="Women">
      <formula>NOT(ISERROR(SEARCH("Women",D29)))</formula>
    </cfRule>
  </conditionalFormatting>
  <conditionalFormatting sqref="D25">
    <cfRule type="cellIs" dxfId="5" priority="8" stopIfTrue="1" operator="equal">
      <formula>"Men"</formula>
    </cfRule>
  </conditionalFormatting>
  <conditionalFormatting sqref="D25">
    <cfRule type="containsText" dxfId="4" priority="7" stopIfTrue="1" operator="containsText" text="Women">
      <formula>NOT(ISERROR(SEARCH("Women",D25)))</formula>
    </cfRule>
  </conditionalFormatting>
  <conditionalFormatting sqref="D26">
    <cfRule type="cellIs" dxfId="3" priority="4" stopIfTrue="1" operator="equal">
      <formula>"Men"</formula>
    </cfRule>
  </conditionalFormatting>
  <conditionalFormatting sqref="D26">
    <cfRule type="containsText" dxfId="2" priority="3" stopIfTrue="1" operator="containsText" text="Women">
      <formula>NOT(ISERROR(SEARCH("Women",D26)))</formula>
    </cfRule>
  </conditionalFormatting>
  <conditionalFormatting sqref="D23">
    <cfRule type="cellIs" dxfId="1" priority="2" stopIfTrue="1" operator="equal">
      <formula>"Men"</formula>
    </cfRule>
  </conditionalFormatting>
  <conditionalFormatting sqref="D23">
    <cfRule type="containsText" dxfId="0" priority="1" stopIfTrue="1" operator="containsText" text="Women">
      <formula>NOT(ISERROR(SEARCH("Women",D23)))</formula>
    </cfRule>
  </conditionalFormatting>
  <pageMargins left="0.7" right="0.7" top="0.75" bottom="0.75" header="0.3" footer="0.3"/>
  <pageSetup paperSize="9" scale="56" orientation="landscape" horizontalDpi="429496729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Race 1</vt:lpstr>
      <vt:lpstr>Race 1 adjusted</vt:lpstr>
      <vt:lpstr>Race 2</vt:lpstr>
      <vt:lpstr>Race 2 adjusted</vt:lpstr>
      <vt:lpstr>Race 3</vt:lpstr>
      <vt:lpstr>Race 3 adjusted</vt:lpstr>
      <vt:lpstr>Race 4</vt:lpstr>
      <vt:lpstr>Race 4 adjusted</vt:lpstr>
      <vt:lpstr>Overall</vt:lpstr>
      <vt:lpstr>Overall Summary</vt:lpstr>
      <vt:lpstr>Names</vt:lpstr>
      <vt:lpstr>Time trial standards</vt:lpstr>
      <vt:lpstr>'Overall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Jill Seeman</cp:lastModifiedBy>
  <cp:lastPrinted>2022-12-18T06:33:49Z</cp:lastPrinted>
  <dcterms:created xsi:type="dcterms:W3CDTF">2017-02-19T06:01:01Z</dcterms:created>
  <dcterms:modified xsi:type="dcterms:W3CDTF">2023-01-08T03:38:05Z</dcterms:modified>
</cp:coreProperties>
</file>