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drawings/drawing3.xml" ContentType="application/vnd.openxmlformats-officedocument.drawing+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11"/>
  <fileSharing readOnlyRecommended="1"/>
  <workbookPr codeName="ThisWorkbook"/>
  <mc:AlternateContent xmlns:mc="http://schemas.openxmlformats.org/markup-compatibility/2006">
    <mc:Choice Requires="x15">
      <x15ac:absPath xmlns:x15ac="http://schemas.microsoft.com/office/spreadsheetml/2010/11/ac" url="/Users/JAS/Desktop/"/>
    </mc:Choice>
  </mc:AlternateContent>
  <xr:revisionPtr revIDLastSave="0" documentId="13_ncr:1_{E42C9F0F-32E2-E740-9C9D-1E2B8A63FA5C}" xr6:coauthVersionLast="47" xr6:coauthVersionMax="47" xr10:uidLastSave="{00000000-0000-0000-0000-000000000000}"/>
  <bookViews>
    <workbookView xWindow="0" yWindow="1180" windowWidth="38400" windowHeight="22280" xr2:uid="{00000000-000D-0000-FFFF-FFFF00000000}"/>
  </bookViews>
  <sheets>
    <sheet name="Data Raw" sheetId="1" r:id="rId1"/>
    <sheet name="Cost to run Modelling Notes" sheetId="7" r:id="rId2"/>
    <sheet name="Expanded Cost to run data calcs" sheetId="4" r:id="rId3"/>
    <sheet name="Cost to run tables" sheetId="5" r:id="rId4"/>
    <sheet name="Single Application Longevity" sheetId="16" r:id="rId5"/>
    <sheet name="Key" sheetId="2" r:id="rId6"/>
  </sheets>
  <definedNames>
    <definedName name="_xlnm.Print_Area" localSheetId="0">'Data Raw'!$A$1:$AL$82</definedName>
    <definedName name="_xlnm.Print_Area" localSheetId="4">'Single Application Longevity'!$A$36:$I$89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110" i="5" l="1"/>
  <c r="B1202" i="4"/>
  <c r="E1232" i="4"/>
  <c r="E1233" i="4" s="1"/>
  <c r="D1232" i="4"/>
  <c r="D1233" i="4" s="1"/>
  <c r="C1232" i="4"/>
  <c r="C1233" i="4" s="1"/>
  <c r="B1228" i="4"/>
  <c r="E1222" i="4"/>
  <c r="E1223" i="4" s="1"/>
  <c r="D1222" i="4"/>
  <c r="D1223" i="4" s="1"/>
  <c r="C1222" i="4"/>
  <c r="C1223" i="4" s="1"/>
  <c r="B1218" i="4"/>
  <c r="E1212" i="4"/>
  <c r="E1213" i="4" s="1"/>
  <c r="D1212" i="4"/>
  <c r="D1213" i="4" s="1"/>
  <c r="C1212" i="4"/>
  <c r="C1213" i="4" s="1"/>
  <c r="B1210" i="4"/>
  <c r="B1220" i="4" s="1"/>
  <c r="B1230" i="4" s="1"/>
  <c r="B1208" i="4"/>
  <c r="E1203" i="4"/>
  <c r="D1203" i="4"/>
  <c r="C1203" i="4"/>
  <c r="B1201" i="4"/>
  <c r="E1197" i="4"/>
  <c r="D1197" i="4"/>
  <c r="C1197" i="4"/>
  <c r="B1197" i="4"/>
  <c r="B1203" i="4" s="1"/>
  <c r="F1203" i="4" s="1"/>
  <c r="B1213" i="4" l="1"/>
  <c r="F1197" i="4"/>
  <c r="F1213" i="4" l="1"/>
  <c r="B1223" i="4"/>
  <c r="B185" i="5"/>
  <c r="B115" i="5"/>
  <c r="E1186" i="4"/>
  <c r="E1187" i="4" s="1"/>
  <c r="D1186" i="4"/>
  <c r="D1187" i="4" s="1"/>
  <c r="C1186" i="4"/>
  <c r="C1187" i="4" s="1"/>
  <c r="B1182" i="4"/>
  <c r="E1176" i="4"/>
  <c r="E1177" i="4" s="1"/>
  <c r="D1176" i="4"/>
  <c r="D1177" i="4" s="1"/>
  <c r="C1176" i="4"/>
  <c r="C1177" i="4" s="1"/>
  <c r="B1172" i="4"/>
  <c r="E1166" i="4"/>
  <c r="E1167" i="4" s="1"/>
  <c r="D1166" i="4"/>
  <c r="D1167" i="4" s="1"/>
  <c r="C1166" i="4"/>
  <c r="C1167" i="4" s="1"/>
  <c r="B1164" i="4"/>
  <c r="B1167" i="4" s="1"/>
  <c r="B1162" i="4"/>
  <c r="E1157" i="4"/>
  <c r="D1157" i="4"/>
  <c r="C1157" i="4"/>
  <c r="B1156" i="4"/>
  <c r="B1155" i="4"/>
  <c r="E1151" i="4"/>
  <c r="D1151" i="4"/>
  <c r="C1151" i="4"/>
  <c r="B1151" i="4"/>
  <c r="B1157" i="4" s="1"/>
  <c r="E1141" i="4"/>
  <c r="E1140" i="4"/>
  <c r="D1140" i="4"/>
  <c r="D1141" i="4" s="1"/>
  <c r="C1140" i="4"/>
  <c r="C1141" i="4" s="1"/>
  <c r="B1136" i="4"/>
  <c r="E1130" i="4"/>
  <c r="E1131" i="4" s="1"/>
  <c r="D1130" i="4"/>
  <c r="D1131" i="4" s="1"/>
  <c r="C1130" i="4"/>
  <c r="C1131" i="4" s="1"/>
  <c r="B1126" i="4"/>
  <c r="E1120" i="4"/>
  <c r="E1121" i="4" s="1"/>
  <c r="D1120" i="4"/>
  <c r="D1121" i="4" s="1"/>
  <c r="C1120" i="4"/>
  <c r="C1121" i="4" s="1"/>
  <c r="B1118" i="4"/>
  <c r="B1128" i="4" s="1"/>
  <c r="B1138" i="4" s="1"/>
  <c r="B1116" i="4"/>
  <c r="E1111" i="4"/>
  <c r="D1111" i="4"/>
  <c r="C1111" i="4"/>
  <c r="B1110" i="4"/>
  <c r="B1109" i="4"/>
  <c r="E1105" i="4"/>
  <c r="D1105" i="4"/>
  <c r="C1105" i="4"/>
  <c r="B1105" i="4"/>
  <c r="F1105" i="4" l="1"/>
  <c r="B1233" i="4"/>
  <c r="F1233" i="4" s="1"/>
  <c r="F1223" i="4"/>
  <c r="F1157" i="4"/>
  <c r="F1167" i="4"/>
  <c r="B1177" i="4"/>
  <c r="F1151" i="4"/>
  <c r="B1174" i="4"/>
  <c r="B1184" i="4" s="1"/>
  <c r="B1111" i="4"/>
  <c r="F1111" i="4" s="1"/>
  <c r="B1121" i="4"/>
  <c r="B1131" i="4" s="1"/>
  <c r="F1177" i="4" l="1"/>
  <c r="B1187" i="4"/>
  <c r="F1187" i="4" s="1"/>
  <c r="F1121" i="4"/>
  <c r="B1141" i="4"/>
  <c r="F1141" i="4" s="1"/>
  <c r="F1131" i="4"/>
  <c r="E1092" i="4" l="1"/>
  <c r="E1093" i="4" s="1"/>
  <c r="D1092" i="4"/>
  <c r="D1093" i="4" s="1"/>
  <c r="C1092" i="4"/>
  <c r="C1093" i="4" s="1"/>
  <c r="B1088" i="4"/>
  <c r="E1082" i="4"/>
  <c r="E1083" i="4" s="1"/>
  <c r="D1082" i="4"/>
  <c r="D1083" i="4" s="1"/>
  <c r="C1082" i="4"/>
  <c r="C1083" i="4" s="1"/>
  <c r="B1078" i="4"/>
  <c r="E1072" i="4"/>
  <c r="E1073" i="4" s="1"/>
  <c r="D1072" i="4"/>
  <c r="D1073" i="4" s="1"/>
  <c r="C1072" i="4"/>
  <c r="C1073" i="4" s="1"/>
  <c r="B1070" i="4"/>
  <c r="B1080" i="4" s="1"/>
  <c r="B1090" i="4" s="1"/>
  <c r="B1068" i="4"/>
  <c r="E1063" i="4"/>
  <c r="D1063" i="4"/>
  <c r="C1063" i="4"/>
  <c r="B1062" i="4"/>
  <c r="B1061" i="4"/>
  <c r="E1057" i="4"/>
  <c r="D1057" i="4"/>
  <c r="C1057" i="4"/>
  <c r="B1057" i="4"/>
  <c r="B1063" i="4" s="1"/>
  <c r="B1024" i="4"/>
  <c r="E1046" i="4"/>
  <c r="E1047" i="4" s="1"/>
  <c r="D1046" i="4"/>
  <c r="D1047" i="4" s="1"/>
  <c r="C1046" i="4"/>
  <c r="C1047" i="4" s="1"/>
  <c r="B1042" i="4"/>
  <c r="E1036" i="4"/>
  <c r="E1037" i="4" s="1"/>
  <c r="D1036" i="4"/>
  <c r="D1037" i="4" s="1"/>
  <c r="C1036" i="4"/>
  <c r="C1037" i="4" s="1"/>
  <c r="B1032" i="4"/>
  <c r="E1026" i="4"/>
  <c r="E1027" i="4" s="1"/>
  <c r="D1026" i="4"/>
  <c r="D1027" i="4" s="1"/>
  <c r="C1026" i="4"/>
  <c r="C1027" i="4" s="1"/>
  <c r="B1022" i="4"/>
  <c r="E1017" i="4"/>
  <c r="D1017" i="4"/>
  <c r="C1017" i="4"/>
  <c r="B1016" i="4"/>
  <c r="B1015" i="4"/>
  <c r="E1011" i="4"/>
  <c r="D1011" i="4"/>
  <c r="C1011" i="4"/>
  <c r="B1011" i="4"/>
  <c r="F1011" i="4" s="1"/>
  <c r="E1000" i="4"/>
  <c r="E1001" i="4" s="1"/>
  <c r="D1000" i="4"/>
  <c r="D1001" i="4" s="1"/>
  <c r="C1000" i="4"/>
  <c r="C1001" i="4" s="1"/>
  <c r="B996" i="4"/>
  <c r="E990" i="4"/>
  <c r="E991" i="4" s="1"/>
  <c r="D990" i="4"/>
  <c r="D991" i="4" s="1"/>
  <c r="C990" i="4"/>
  <c r="C991" i="4" s="1"/>
  <c r="B986" i="4"/>
  <c r="E980" i="4"/>
  <c r="E981" i="4" s="1"/>
  <c r="D980" i="4"/>
  <c r="D981" i="4" s="1"/>
  <c r="C980" i="4"/>
  <c r="C981" i="4" s="1"/>
  <c r="B976" i="4"/>
  <c r="E971" i="4"/>
  <c r="D971" i="4"/>
  <c r="C971" i="4"/>
  <c r="B970" i="4"/>
  <c r="B978" i="4" s="1"/>
  <c r="B969" i="4"/>
  <c r="E965" i="4"/>
  <c r="D965" i="4"/>
  <c r="C965" i="4"/>
  <c r="B965" i="4"/>
  <c r="F1063" i="4" l="1"/>
  <c r="F1057" i="4"/>
  <c r="B1073" i="4"/>
  <c r="B1027" i="4"/>
  <c r="B1037" i="4" s="1"/>
  <c r="B1034" i="4"/>
  <c r="B1044" i="4" s="1"/>
  <c r="B1017" i="4"/>
  <c r="F1017" i="4" s="1"/>
  <c r="F965" i="4"/>
  <c r="B981" i="4"/>
  <c r="B991" i="4" s="1"/>
  <c r="B971" i="4"/>
  <c r="F971" i="4" s="1"/>
  <c r="B988" i="4"/>
  <c r="B998" i="4" s="1"/>
  <c r="B1083" i="4" l="1"/>
  <c r="F1073" i="4"/>
  <c r="F1027" i="4"/>
  <c r="B1047" i="4"/>
  <c r="F1047" i="4" s="1"/>
  <c r="F1037" i="4"/>
  <c r="F981" i="4"/>
  <c r="F991" i="4"/>
  <c r="B1001" i="4"/>
  <c r="F1001" i="4" s="1"/>
  <c r="F1083" i="4" l="1"/>
  <c r="B1093" i="4"/>
  <c r="F1093" i="4" s="1"/>
  <c r="E954" i="4" l="1"/>
  <c r="E955" i="4" s="1"/>
  <c r="D954" i="4"/>
  <c r="D955" i="4" s="1"/>
  <c r="C954" i="4"/>
  <c r="C955" i="4" s="1"/>
  <c r="B950" i="4"/>
  <c r="E944" i="4"/>
  <c r="E945" i="4" s="1"/>
  <c r="D944" i="4"/>
  <c r="D945" i="4" s="1"/>
  <c r="C944" i="4"/>
  <c r="C945" i="4" s="1"/>
  <c r="B940" i="4"/>
  <c r="E934" i="4"/>
  <c r="E935" i="4" s="1"/>
  <c r="D934" i="4"/>
  <c r="D935" i="4" s="1"/>
  <c r="C934" i="4"/>
  <c r="C935" i="4" s="1"/>
  <c r="B930" i="4"/>
  <c r="E925" i="4"/>
  <c r="D925" i="4"/>
  <c r="C925" i="4"/>
  <c r="B924" i="4"/>
  <c r="B932" i="4" s="1"/>
  <c r="B942" i="4" s="1"/>
  <c r="B952" i="4" s="1"/>
  <c r="B923" i="4"/>
  <c r="E919" i="4"/>
  <c r="D919" i="4"/>
  <c r="C919" i="4"/>
  <c r="B919" i="4"/>
  <c r="E908" i="4"/>
  <c r="E909" i="4" s="1"/>
  <c r="D908" i="4"/>
  <c r="D909" i="4" s="1"/>
  <c r="C908" i="4"/>
  <c r="C909" i="4" s="1"/>
  <c r="B904" i="4"/>
  <c r="E898" i="4"/>
  <c r="E899" i="4" s="1"/>
  <c r="D898" i="4"/>
  <c r="D899" i="4" s="1"/>
  <c r="C898" i="4"/>
  <c r="C899" i="4" s="1"/>
  <c r="B894" i="4"/>
  <c r="E888" i="4"/>
  <c r="E889" i="4" s="1"/>
  <c r="D888" i="4"/>
  <c r="D889" i="4" s="1"/>
  <c r="C888" i="4"/>
  <c r="C889" i="4" s="1"/>
  <c r="B884" i="4"/>
  <c r="E879" i="4"/>
  <c r="D879" i="4"/>
  <c r="C879" i="4"/>
  <c r="B878" i="4"/>
  <c r="B886" i="4" s="1"/>
  <c r="B896" i="4" s="1"/>
  <c r="B906" i="4" s="1"/>
  <c r="B877" i="4"/>
  <c r="E873" i="4"/>
  <c r="D873" i="4"/>
  <c r="C873" i="4"/>
  <c r="B873" i="4"/>
  <c r="B879" i="4" s="1"/>
  <c r="H80" i="1"/>
  <c r="F80" i="1"/>
  <c r="E80" i="1"/>
  <c r="D80" i="1"/>
  <c r="C80" i="1"/>
  <c r="B80" i="1"/>
  <c r="F879" i="4" l="1"/>
  <c r="B889" i="4"/>
  <c r="F919" i="4"/>
  <c r="B925" i="4"/>
  <c r="F925" i="4" s="1"/>
  <c r="B935" i="4"/>
  <c r="B899" i="4"/>
  <c r="F889" i="4"/>
  <c r="F873" i="4"/>
  <c r="E862" i="4"/>
  <c r="E863" i="4" s="1"/>
  <c r="D862" i="4"/>
  <c r="D863" i="4" s="1"/>
  <c r="C862" i="4"/>
  <c r="C863" i="4" s="1"/>
  <c r="B858" i="4"/>
  <c r="E852" i="4"/>
  <c r="E853" i="4" s="1"/>
  <c r="D852" i="4"/>
  <c r="D853" i="4" s="1"/>
  <c r="C852" i="4"/>
  <c r="C853" i="4" s="1"/>
  <c r="B850" i="4"/>
  <c r="B860" i="4" s="1"/>
  <c r="B848" i="4"/>
  <c r="E842" i="4"/>
  <c r="E843" i="4" s="1"/>
  <c r="D842" i="4"/>
  <c r="D843" i="4" s="1"/>
  <c r="C842" i="4"/>
  <c r="C843" i="4" s="1"/>
  <c r="B838" i="4"/>
  <c r="B843" i="4" s="1"/>
  <c r="E833" i="4"/>
  <c r="D833" i="4"/>
  <c r="C833" i="4"/>
  <c r="B832" i="4"/>
  <c r="B831" i="4"/>
  <c r="E827" i="4"/>
  <c r="D827" i="4"/>
  <c r="C827" i="4"/>
  <c r="B827" i="4"/>
  <c r="B833" i="4" s="1"/>
  <c r="C807" i="4"/>
  <c r="E816" i="4"/>
  <c r="E817" i="4" s="1"/>
  <c r="D816" i="4"/>
  <c r="D817" i="4" s="1"/>
  <c r="C816" i="4"/>
  <c r="C817" i="4" s="1"/>
  <c r="B812" i="4"/>
  <c r="E806" i="4"/>
  <c r="E807" i="4" s="1"/>
  <c r="D806" i="4"/>
  <c r="D807" i="4" s="1"/>
  <c r="C806" i="4"/>
  <c r="B804" i="4"/>
  <c r="B802" i="4"/>
  <c r="E796" i="4"/>
  <c r="E797" i="4" s="1"/>
  <c r="D796" i="4"/>
  <c r="D797" i="4" s="1"/>
  <c r="C796" i="4"/>
  <c r="C797" i="4" s="1"/>
  <c r="B792" i="4"/>
  <c r="B797" i="4" s="1"/>
  <c r="E787" i="4"/>
  <c r="D787" i="4"/>
  <c r="C787" i="4"/>
  <c r="B786" i="4"/>
  <c r="B785" i="4"/>
  <c r="E781" i="4"/>
  <c r="D781" i="4"/>
  <c r="C781" i="4"/>
  <c r="B781" i="4"/>
  <c r="B787" i="4" s="1"/>
  <c r="F935" i="4" l="1"/>
  <c r="B945" i="4"/>
  <c r="B909" i="4"/>
  <c r="F909" i="4" s="1"/>
  <c r="F899" i="4"/>
  <c r="F833" i="4"/>
  <c r="F827" i="4"/>
  <c r="F843" i="4"/>
  <c r="B853" i="4"/>
  <c r="F787" i="4"/>
  <c r="F781" i="4"/>
  <c r="B807" i="4"/>
  <c r="B817" i="4" s="1"/>
  <c r="F797" i="4"/>
  <c r="F853" i="4" l="1"/>
  <c r="B863" i="4"/>
  <c r="F863" i="4" s="1"/>
  <c r="B955" i="4"/>
  <c r="F955" i="4" s="1"/>
  <c r="F945" i="4"/>
  <c r="F817" i="4"/>
  <c r="F807" i="4"/>
  <c r="C760" i="4" l="1"/>
  <c r="C761" i="4" s="1"/>
  <c r="D760" i="4"/>
  <c r="D761" i="4" s="1"/>
  <c r="E760" i="4"/>
  <c r="E761" i="4" s="1"/>
  <c r="E770" i="4"/>
  <c r="E771" i="4" s="1"/>
  <c r="D770" i="4"/>
  <c r="D771" i="4" s="1"/>
  <c r="C770" i="4"/>
  <c r="C771" i="4" s="1"/>
  <c r="B766" i="4"/>
  <c r="B758" i="4"/>
  <c r="B768" i="4" s="1"/>
  <c r="B756" i="4"/>
  <c r="E750" i="4"/>
  <c r="E751" i="4" s="1"/>
  <c r="D750" i="4"/>
  <c r="D751" i="4" s="1"/>
  <c r="C750" i="4"/>
  <c r="C751" i="4" s="1"/>
  <c r="B746" i="4"/>
  <c r="E741" i="4"/>
  <c r="D741" i="4"/>
  <c r="C741" i="4"/>
  <c r="B740" i="4"/>
  <c r="B748" i="4" s="1"/>
  <c r="B739" i="4"/>
  <c r="E735" i="4"/>
  <c r="D735" i="4"/>
  <c r="C735" i="4"/>
  <c r="B735" i="4"/>
  <c r="B741" i="4" s="1"/>
  <c r="E724" i="4"/>
  <c r="E725" i="4" s="1"/>
  <c r="D724" i="4"/>
  <c r="D725" i="4" s="1"/>
  <c r="C724" i="4"/>
  <c r="C725" i="4" s="1"/>
  <c r="B720" i="4"/>
  <c r="E714" i="4"/>
  <c r="E715" i="4" s="1"/>
  <c r="D714" i="4"/>
  <c r="D715" i="4" s="1"/>
  <c r="C714" i="4"/>
  <c r="C715" i="4" s="1"/>
  <c r="B712" i="4"/>
  <c r="B722" i="4" s="1"/>
  <c r="B710" i="4"/>
  <c r="E704" i="4"/>
  <c r="E705" i="4" s="1"/>
  <c r="D704" i="4"/>
  <c r="D705" i="4" s="1"/>
  <c r="C704" i="4"/>
  <c r="C705" i="4" s="1"/>
  <c r="B700" i="4"/>
  <c r="B705" i="4" s="1"/>
  <c r="E695" i="4"/>
  <c r="D695" i="4"/>
  <c r="C695" i="4"/>
  <c r="B694" i="4"/>
  <c r="B693" i="4"/>
  <c r="E689" i="4"/>
  <c r="D689" i="4"/>
  <c r="C689" i="4"/>
  <c r="B689" i="4"/>
  <c r="B695" i="4" s="1"/>
  <c r="E675" i="4"/>
  <c r="E676" i="4" s="1"/>
  <c r="D675" i="4"/>
  <c r="D676" i="4" s="1"/>
  <c r="C675" i="4"/>
  <c r="C676" i="4" s="1"/>
  <c r="B671" i="4"/>
  <c r="E665" i="4"/>
  <c r="E666" i="4" s="1"/>
  <c r="D665" i="4"/>
  <c r="D666" i="4" s="1"/>
  <c r="C665" i="4"/>
  <c r="C666" i="4" s="1"/>
  <c r="B663" i="4"/>
  <c r="B673" i="4" s="1"/>
  <c r="B661" i="4"/>
  <c r="E655" i="4"/>
  <c r="E656" i="4" s="1"/>
  <c r="D655" i="4"/>
  <c r="D656" i="4" s="1"/>
  <c r="C655" i="4"/>
  <c r="C656" i="4" s="1"/>
  <c r="B651" i="4"/>
  <c r="B656" i="4" s="1"/>
  <c r="E646" i="4"/>
  <c r="D646" i="4"/>
  <c r="C646" i="4"/>
  <c r="B645" i="4"/>
  <c r="B644" i="4"/>
  <c r="E640" i="4"/>
  <c r="D640" i="4"/>
  <c r="C640" i="4"/>
  <c r="B640" i="4"/>
  <c r="B646" i="4" s="1"/>
  <c r="E625" i="4"/>
  <c r="E626" i="4" s="1"/>
  <c r="D625" i="4"/>
  <c r="D626" i="4" s="1"/>
  <c r="C625" i="4"/>
  <c r="C626" i="4" s="1"/>
  <c r="B621" i="4"/>
  <c r="E615" i="4"/>
  <c r="E616" i="4" s="1"/>
  <c r="D615" i="4"/>
  <c r="D616" i="4" s="1"/>
  <c r="C615" i="4"/>
  <c r="C616" i="4" s="1"/>
  <c r="B613" i="4"/>
  <c r="B623" i="4" s="1"/>
  <c r="B611" i="4"/>
  <c r="E605" i="4"/>
  <c r="E606" i="4" s="1"/>
  <c r="D605" i="4"/>
  <c r="D606" i="4" s="1"/>
  <c r="C605" i="4"/>
  <c r="C606" i="4" s="1"/>
  <c r="B601" i="4"/>
  <c r="B606" i="4" s="1"/>
  <c r="E596" i="4"/>
  <c r="D596" i="4"/>
  <c r="C596" i="4"/>
  <c r="B595" i="4"/>
  <c r="B594" i="4"/>
  <c r="E590" i="4"/>
  <c r="D590" i="4"/>
  <c r="C590" i="4"/>
  <c r="B590" i="4"/>
  <c r="B596" i="4" s="1"/>
  <c r="E575" i="4"/>
  <c r="E576" i="4" s="1"/>
  <c r="D575" i="4"/>
  <c r="D576" i="4" s="1"/>
  <c r="C575" i="4"/>
  <c r="C576" i="4" s="1"/>
  <c r="B571" i="4"/>
  <c r="E565" i="4"/>
  <c r="E566" i="4" s="1"/>
  <c r="D565" i="4"/>
  <c r="D566" i="4" s="1"/>
  <c r="C565" i="4"/>
  <c r="C566" i="4" s="1"/>
  <c r="B563" i="4"/>
  <c r="B573" i="4" s="1"/>
  <c r="B561" i="4"/>
  <c r="E555" i="4"/>
  <c r="E556" i="4" s="1"/>
  <c r="D555" i="4"/>
  <c r="D556" i="4" s="1"/>
  <c r="C555" i="4"/>
  <c r="C556" i="4" s="1"/>
  <c r="B551" i="4"/>
  <c r="B556" i="4" s="1"/>
  <c r="E546" i="4"/>
  <c r="D546" i="4"/>
  <c r="C546" i="4"/>
  <c r="B545" i="4"/>
  <c r="B544" i="4"/>
  <c r="E540" i="4"/>
  <c r="D540" i="4"/>
  <c r="C540" i="4"/>
  <c r="B540" i="4"/>
  <c r="B546" i="4" s="1"/>
  <c r="E525" i="4"/>
  <c r="E526" i="4" s="1"/>
  <c r="D525" i="4"/>
  <c r="D526" i="4" s="1"/>
  <c r="C525" i="4"/>
  <c r="C526" i="4" s="1"/>
  <c r="B521" i="4"/>
  <c r="E515" i="4"/>
  <c r="E516" i="4" s="1"/>
  <c r="D515" i="4"/>
  <c r="D516" i="4" s="1"/>
  <c r="C515" i="4"/>
  <c r="C516" i="4" s="1"/>
  <c r="B513" i="4"/>
  <c r="B523" i="4" s="1"/>
  <c r="B511" i="4"/>
  <c r="E505" i="4"/>
  <c r="E506" i="4" s="1"/>
  <c r="D505" i="4"/>
  <c r="D506" i="4" s="1"/>
  <c r="C505" i="4"/>
  <c r="C506" i="4" s="1"/>
  <c r="B501" i="4"/>
  <c r="B506" i="4" s="1"/>
  <c r="E496" i="4"/>
  <c r="D496" i="4"/>
  <c r="C496" i="4"/>
  <c r="B495" i="4"/>
  <c r="B494" i="4"/>
  <c r="E490" i="4"/>
  <c r="D490" i="4"/>
  <c r="C490" i="4"/>
  <c r="B490" i="4"/>
  <c r="B496" i="4" s="1"/>
  <c r="E474" i="4"/>
  <c r="E475" i="4" s="1"/>
  <c r="D474" i="4"/>
  <c r="D475" i="4" s="1"/>
  <c r="C474" i="4"/>
  <c r="C475" i="4" s="1"/>
  <c r="B470" i="4"/>
  <c r="E464" i="4"/>
  <c r="E465" i="4" s="1"/>
  <c r="D464" i="4"/>
  <c r="D465" i="4" s="1"/>
  <c r="C464" i="4"/>
  <c r="C465" i="4" s="1"/>
  <c r="B462" i="4"/>
  <c r="B472" i="4" s="1"/>
  <c r="B460" i="4"/>
  <c r="E454" i="4"/>
  <c r="E455" i="4" s="1"/>
  <c r="D454" i="4"/>
  <c r="D455" i="4" s="1"/>
  <c r="C454" i="4"/>
  <c r="C455" i="4" s="1"/>
  <c r="B450" i="4"/>
  <c r="B455" i="4" s="1"/>
  <c r="E445" i="4"/>
  <c r="D445" i="4"/>
  <c r="C445" i="4"/>
  <c r="B444" i="4"/>
  <c r="B443" i="4"/>
  <c r="E439" i="4"/>
  <c r="D439" i="4"/>
  <c r="C439" i="4"/>
  <c r="B439" i="4"/>
  <c r="B445" i="4" s="1"/>
  <c r="E425" i="4"/>
  <c r="E426" i="4" s="1"/>
  <c r="D425" i="4"/>
  <c r="D426" i="4" s="1"/>
  <c r="C425" i="4"/>
  <c r="C426" i="4" s="1"/>
  <c r="B421" i="4"/>
  <c r="E415" i="4"/>
  <c r="E416" i="4" s="1"/>
  <c r="D415" i="4"/>
  <c r="D416" i="4" s="1"/>
  <c r="C415" i="4"/>
  <c r="C416" i="4" s="1"/>
  <c r="B413" i="4"/>
  <c r="B423" i="4" s="1"/>
  <c r="B411" i="4"/>
  <c r="E405" i="4"/>
  <c r="E406" i="4" s="1"/>
  <c r="D405" i="4"/>
  <c r="D406" i="4" s="1"/>
  <c r="C405" i="4"/>
  <c r="C406" i="4" s="1"/>
  <c r="B401" i="4"/>
  <c r="B406" i="4" s="1"/>
  <c r="E396" i="4"/>
  <c r="D396" i="4"/>
  <c r="C396" i="4"/>
  <c r="B395" i="4"/>
  <c r="B394" i="4"/>
  <c r="E390" i="4"/>
  <c r="D390" i="4"/>
  <c r="C390" i="4"/>
  <c r="B390" i="4"/>
  <c r="B396" i="4" s="1"/>
  <c r="E378" i="4"/>
  <c r="E379" i="4" s="1"/>
  <c r="D378" i="4"/>
  <c r="D379" i="4" s="1"/>
  <c r="C378" i="4"/>
  <c r="C379" i="4" s="1"/>
  <c r="B374" i="4"/>
  <c r="E368" i="4"/>
  <c r="E369" i="4" s="1"/>
  <c r="D368" i="4"/>
  <c r="D369" i="4" s="1"/>
  <c r="C368" i="4"/>
  <c r="C369" i="4" s="1"/>
  <c r="B366" i="4"/>
  <c r="B376" i="4" s="1"/>
  <c r="B364" i="4"/>
  <c r="E358" i="4"/>
  <c r="E359" i="4" s="1"/>
  <c r="D358" i="4"/>
  <c r="D359" i="4" s="1"/>
  <c r="C358" i="4"/>
  <c r="C359" i="4" s="1"/>
  <c r="B354" i="4"/>
  <c r="B359" i="4" s="1"/>
  <c r="E349" i="4"/>
  <c r="D349" i="4"/>
  <c r="C349" i="4"/>
  <c r="B348" i="4"/>
  <c r="B347" i="4"/>
  <c r="E343" i="4"/>
  <c r="D343" i="4"/>
  <c r="C343" i="4"/>
  <c r="B343" i="4"/>
  <c r="B349" i="4" s="1"/>
  <c r="E330" i="4"/>
  <c r="E331" i="4" s="1"/>
  <c r="D330" i="4"/>
  <c r="D331" i="4" s="1"/>
  <c r="C330" i="4"/>
  <c r="C331" i="4" s="1"/>
  <c r="B326" i="4"/>
  <c r="E320" i="4"/>
  <c r="E321" i="4" s="1"/>
  <c r="D320" i="4"/>
  <c r="D321" i="4" s="1"/>
  <c r="C320" i="4"/>
  <c r="C321" i="4" s="1"/>
  <c r="B318" i="4"/>
  <c r="B328" i="4" s="1"/>
  <c r="B316" i="4"/>
  <c r="E310" i="4"/>
  <c r="E311" i="4" s="1"/>
  <c r="D310" i="4"/>
  <c r="D311" i="4" s="1"/>
  <c r="C310" i="4"/>
  <c r="C311" i="4" s="1"/>
  <c r="B306" i="4"/>
  <c r="B311" i="4" s="1"/>
  <c r="E301" i="4"/>
  <c r="D301" i="4"/>
  <c r="C301" i="4"/>
  <c r="B300" i="4"/>
  <c r="B299" i="4"/>
  <c r="E295" i="4"/>
  <c r="D295" i="4"/>
  <c r="C295" i="4"/>
  <c r="B295" i="4"/>
  <c r="B301" i="4" s="1"/>
  <c r="C101" i="4"/>
  <c r="E280" i="4"/>
  <c r="E281" i="4" s="1"/>
  <c r="D280" i="4"/>
  <c r="D281" i="4" s="1"/>
  <c r="C280" i="4"/>
  <c r="C281" i="4" s="1"/>
  <c r="B276" i="4"/>
  <c r="E270" i="4"/>
  <c r="E271" i="4" s="1"/>
  <c r="D270" i="4"/>
  <c r="D271" i="4" s="1"/>
  <c r="C270" i="4"/>
  <c r="C271" i="4" s="1"/>
  <c r="B268" i="4"/>
  <c r="B278" i="4" s="1"/>
  <c r="B266" i="4"/>
  <c r="E260" i="4"/>
  <c r="E261" i="4" s="1"/>
  <c r="D260" i="4"/>
  <c r="D261" i="4" s="1"/>
  <c r="C260" i="4"/>
  <c r="C261" i="4" s="1"/>
  <c r="B256" i="4"/>
  <c r="B261" i="4" s="1"/>
  <c r="B271" i="4" s="1"/>
  <c r="E251" i="4"/>
  <c r="D251" i="4"/>
  <c r="C251" i="4"/>
  <c r="B250" i="4"/>
  <c r="B249" i="4"/>
  <c r="E245" i="4"/>
  <c r="D245" i="4"/>
  <c r="C245" i="4"/>
  <c r="B245" i="4"/>
  <c r="B251" i="4" s="1"/>
  <c r="E232" i="4"/>
  <c r="E233" i="4" s="1"/>
  <c r="D232" i="4"/>
  <c r="D233" i="4" s="1"/>
  <c r="C232" i="4"/>
  <c r="C233" i="4" s="1"/>
  <c r="B228" i="4"/>
  <c r="E222" i="4"/>
  <c r="E223" i="4" s="1"/>
  <c r="D222" i="4"/>
  <c r="D223" i="4" s="1"/>
  <c r="C222" i="4"/>
  <c r="C223" i="4" s="1"/>
  <c r="B220" i="4"/>
  <c r="B230" i="4" s="1"/>
  <c r="B218" i="4"/>
  <c r="E212" i="4"/>
  <c r="E213" i="4" s="1"/>
  <c r="D212" i="4"/>
  <c r="D213" i="4" s="1"/>
  <c r="C212" i="4"/>
  <c r="C213" i="4" s="1"/>
  <c r="B208" i="4"/>
  <c r="B213" i="4" s="1"/>
  <c r="E203" i="4"/>
  <c r="D203" i="4"/>
  <c r="C203" i="4"/>
  <c r="B202" i="4"/>
  <c r="B201" i="4"/>
  <c r="E197" i="4"/>
  <c r="D197" i="4"/>
  <c r="C197" i="4"/>
  <c r="B197" i="4"/>
  <c r="B203" i="4" s="1"/>
  <c r="B171" i="4"/>
  <c r="B181" i="4" s="1"/>
  <c r="B179" i="4"/>
  <c r="B169" i="4"/>
  <c r="B159" i="4"/>
  <c r="B164" i="4" s="1"/>
  <c r="B174" i="4" s="1"/>
  <c r="B184" i="4" s="1"/>
  <c r="E183" i="4"/>
  <c r="E184" i="4" s="1"/>
  <c r="D183" i="4"/>
  <c r="D184" i="4" s="1"/>
  <c r="C183" i="4"/>
  <c r="C184" i="4" s="1"/>
  <c r="E173" i="4"/>
  <c r="E174" i="4" s="1"/>
  <c r="D173" i="4"/>
  <c r="D174" i="4" s="1"/>
  <c r="C173" i="4"/>
  <c r="C174" i="4" s="1"/>
  <c r="E163" i="4"/>
  <c r="E164" i="4" s="1"/>
  <c r="D163" i="4"/>
  <c r="D164" i="4" s="1"/>
  <c r="C163" i="4"/>
  <c r="C164" i="4" s="1"/>
  <c r="E154" i="4"/>
  <c r="D154" i="4"/>
  <c r="C154" i="4"/>
  <c r="B153" i="4"/>
  <c r="B152" i="4"/>
  <c r="E148" i="4"/>
  <c r="D148" i="4"/>
  <c r="C148" i="4"/>
  <c r="B148" i="4"/>
  <c r="B154" i="4" s="1"/>
  <c r="B105" i="4"/>
  <c r="B122" i="4"/>
  <c r="B132" i="4" s="1"/>
  <c r="B117" i="4"/>
  <c r="B127" i="4" s="1"/>
  <c r="B137" i="4" s="1"/>
  <c r="B106" i="4"/>
  <c r="E136" i="4"/>
  <c r="E137" i="4" s="1"/>
  <c r="D136" i="4"/>
  <c r="D137" i="4" s="1"/>
  <c r="C136" i="4"/>
  <c r="C137" i="4" s="1"/>
  <c r="E126" i="4"/>
  <c r="E127" i="4" s="1"/>
  <c r="D126" i="4"/>
  <c r="D127" i="4" s="1"/>
  <c r="C126" i="4"/>
  <c r="C127" i="4" s="1"/>
  <c r="B124" i="4"/>
  <c r="B134" i="4" s="1"/>
  <c r="E116" i="4"/>
  <c r="E117" i="4" s="1"/>
  <c r="D116" i="4"/>
  <c r="D117" i="4" s="1"/>
  <c r="C116" i="4"/>
  <c r="C117" i="4" s="1"/>
  <c r="E107" i="4"/>
  <c r="D107" i="4"/>
  <c r="C107" i="4"/>
  <c r="E101" i="4"/>
  <c r="D101" i="4"/>
  <c r="B101" i="4"/>
  <c r="B107" i="4" s="1"/>
  <c r="B80" i="4"/>
  <c r="B90" i="4" s="1"/>
  <c r="B59" i="4"/>
  <c r="B77" i="4" s="1"/>
  <c r="B87" i="4" s="1"/>
  <c r="E89" i="4"/>
  <c r="E90" i="4" s="1"/>
  <c r="D89" i="4"/>
  <c r="D90" i="4" s="1"/>
  <c r="C89" i="4"/>
  <c r="C90" i="4" s="1"/>
  <c r="E79" i="4"/>
  <c r="E80" i="4" s="1"/>
  <c r="D79" i="4"/>
  <c r="D80" i="4" s="1"/>
  <c r="C79" i="4"/>
  <c r="C80" i="4" s="1"/>
  <c r="E69" i="4"/>
  <c r="E70" i="4" s="1"/>
  <c r="D69" i="4"/>
  <c r="D70" i="4" s="1"/>
  <c r="C69" i="4"/>
  <c r="C70" i="4" s="1"/>
  <c r="E60" i="4"/>
  <c r="D60" i="4"/>
  <c r="C60" i="4"/>
  <c r="E54" i="4"/>
  <c r="D54" i="4"/>
  <c r="C54" i="4"/>
  <c r="B54" i="4"/>
  <c r="B60" i="4" s="1"/>
  <c r="D44" i="4"/>
  <c r="D45" i="4" s="1"/>
  <c r="E44" i="4"/>
  <c r="E45" i="4" s="1"/>
  <c r="E24" i="4"/>
  <c r="D24" i="4"/>
  <c r="C24" i="4"/>
  <c r="C25" i="4" s="1"/>
  <c r="C44" i="4"/>
  <c r="C45" i="4" s="1"/>
  <c r="B45" i="4"/>
  <c r="B751" i="4" l="1"/>
  <c r="F741" i="4"/>
  <c r="F695" i="4"/>
  <c r="F751" i="4"/>
  <c r="B761" i="4"/>
  <c r="F735" i="4"/>
  <c r="F705" i="4"/>
  <c r="B715" i="4"/>
  <c r="F689" i="4"/>
  <c r="F646" i="4"/>
  <c r="F656" i="4"/>
  <c r="B666" i="4"/>
  <c r="F640" i="4"/>
  <c r="F596" i="4"/>
  <c r="F606" i="4"/>
  <c r="B616" i="4"/>
  <c r="F590" i="4"/>
  <c r="F546" i="4"/>
  <c r="F556" i="4"/>
  <c r="B566" i="4"/>
  <c r="F540" i="4"/>
  <c r="F496" i="4"/>
  <c r="F506" i="4"/>
  <c r="B516" i="4"/>
  <c r="F490" i="4"/>
  <c r="F445" i="4"/>
  <c r="F455" i="4"/>
  <c r="B465" i="4"/>
  <c r="F439" i="4"/>
  <c r="F396" i="4"/>
  <c r="F406" i="4"/>
  <c r="B416" i="4"/>
  <c r="F349" i="4"/>
  <c r="F390" i="4"/>
  <c r="F359" i="4"/>
  <c r="B369" i="4"/>
  <c r="F343" i="4"/>
  <c r="F301" i="4"/>
  <c r="B321" i="4"/>
  <c r="F311" i="4"/>
  <c r="F295" i="4"/>
  <c r="F251" i="4"/>
  <c r="B281" i="4"/>
  <c r="F281" i="4" s="1"/>
  <c r="F271" i="4"/>
  <c r="F261" i="4"/>
  <c r="F245" i="4"/>
  <c r="F203" i="4"/>
  <c r="F213" i="4"/>
  <c r="B223" i="4"/>
  <c r="F154" i="4"/>
  <c r="F197" i="4"/>
  <c r="F137" i="4"/>
  <c r="F184" i="4"/>
  <c r="F164" i="4"/>
  <c r="F174" i="4"/>
  <c r="F148" i="4"/>
  <c r="F117" i="4"/>
  <c r="F107" i="4"/>
  <c r="F101" i="4"/>
  <c r="F127" i="4"/>
  <c r="F80" i="4"/>
  <c r="F54" i="4"/>
  <c r="F60" i="4"/>
  <c r="F70" i="4"/>
  <c r="F90" i="4"/>
  <c r="F45" i="4"/>
  <c r="B771" i="4" l="1"/>
  <c r="F771" i="4" s="1"/>
  <c r="F761" i="4"/>
  <c r="B725" i="4"/>
  <c r="F725" i="4" s="1"/>
  <c r="F715" i="4"/>
  <c r="B676" i="4"/>
  <c r="F676" i="4" s="1"/>
  <c r="F666" i="4"/>
  <c r="B626" i="4"/>
  <c r="F626" i="4" s="1"/>
  <c r="F616" i="4"/>
  <c r="B576" i="4"/>
  <c r="F576" i="4" s="1"/>
  <c r="F566" i="4"/>
  <c r="B526" i="4"/>
  <c r="F526" i="4" s="1"/>
  <c r="F516" i="4"/>
  <c r="B475" i="4"/>
  <c r="F475" i="4" s="1"/>
  <c r="F465" i="4"/>
  <c r="B426" i="4"/>
  <c r="F426" i="4" s="1"/>
  <c r="F416" i="4"/>
  <c r="B379" i="4"/>
  <c r="F379" i="4" s="1"/>
  <c r="F369" i="4"/>
  <c r="B331" i="4"/>
  <c r="F331" i="4" s="1"/>
  <c r="F321" i="4"/>
  <c r="B233" i="4"/>
  <c r="F233" i="4" s="1"/>
  <c r="F223" i="4"/>
  <c r="H44" i="1" l="1"/>
  <c r="F45" i="1"/>
  <c r="F44" i="1"/>
  <c r="E45" i="1"/>
  <c r="E44" i="1"/>
  <c r="D45" i="1"/>
  <c r="D44" i="1"/>
  <c r="C45" i="1"/>
  <c r="C44" i="1"/>
  <c r="B45" i="1"/>
  <c r="B44" i="1"/>
  <c r="B43" i="1"/>
  <c r="M24" i="1" l="1"/>
  <c r="M25" i="1"/>
  <c r="M39" i="1"/>
  <c r="M36" i="1"/>
  <c r="M40" i="1"/>
  <c r="M29" i="1"/>
  <c r="M37" i="1"/>
  <c r="M30" i="1"/>
  <c r="E34" i="4"/>
  <c r="E35" i="4" s="1"/>
  <c r="D34" i="4"/>
  <c r="D35" i="4" s="1"/>
  <c r="C34" i="4"/>
  <c r="C35" i="4" s="1"/>
  <c r="E25" i="4"/>
  <c r="D25" i="4"/>
  <c r="E15" i="4"/>
  <c r="D15" i="4"/>
  <c r="C15" i="4"/>
  <c r="B15" i="4"/>
  <c r="B22" i="4" s="1"/>
  <c r="B32" i="4" s="1"/>
  <c r="B42" i="4" s="1"/>
  <c r="E9" i="4"/>
  <c r="D9" i="4"/>
  <c r="C9" i="4"/>
  <c r="B9" i="4"/>
  <c r="F43" i="1"/>
  <c r="E43" i="1"/>
  <c r="D43" i="1"/>
  <c r="C43" i="1"/>
  <c r="F35" i="4" l="1"/>
  <c r="F25" i="4"/>
  <c r="F15" i="4"/>
  <c r="F9" i="4"/>
  <c r="H4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M11" authorId="0" shapeId="0" xr:uid="{00000000-0006-0000-0000-000001000000}">
      <text>
        <r>
          <rPr>
            <b/>
            <sz val="9"/>
            <color rgb="FF000000"/>
            <rFont val="Tahoma"/>
            <family val="2"/>
          </rPr>
          <t>Administrator:</t>
        </r>
        <r>
          <rPr>
            <sz val="9"/>
            <color rgb="FF000000"/>
            <rFont val="Tahoma"/>
            <family val="2"/>
          </rPr>
          <t xml:space="preserve">
</t>
        </r>
        <r>
          <rPr>
            <sz val="9"/>
            <color rgb="FF000000"/>
            <rFont val="Tahoma"/>
            <family val="2"/>
          </rPr>
          <t xml:space="preserve">if lube not tested it will be listed as 2
</t>
        </r>
        <r>
          <rPr>
            <sz val="9"/>
            <color rgb="FF000000"/>
            <rFont val="Tahoma"/>
            <family val="2"/>
          </rPr>
          <t xml:space="preserve"> times its block 4 rate as an approximation.</t>
        </r>
      </text>
    </comment>
    <comment ref="F24" authorId="0" shapeId="0" xr:uid="{00000000-0006-0000-0000-000004000000}">
      <text>
        <r>
          <rPr>
            <b/>
            <sz val="9"/>
            <color indexed="81"/>
            <rFont val="Tahoma"/>
            <family val="2"/>
          </rPr>
          <t>Administrator:</t>
        </r>
        <r>
          <rPr>
            <sz val="9"/>
            <color indexed="81"/>
            <rFont val="Tahoma"/>
            <family val="2"/>
          </rPr>
          <t xml:space="preserve">
stopped at 400km mark where wear was alread 28.6% = 72.5% extrapolated for block</t>
        </r>
      </text>
    </comment>
    <comment ref="F25" authorId="0" shapeId="0" xr:uid="{00000000-0006-0000-0000-000003000000}">
      <text>
        <r>
          <rPr>
            <b/>
            <sz val="9"/>
            <color indexed="81"/>
            <rFont val="Tahoma"/>
            <family val="2"/>
          </rPr>
          <t>Administrator:</t>
        </r>
        <r>
          <rPr>
            <sz val="9"/>
            <color indexed="81"/>
            <rFont val="Tahoma"/>
            <family val="2"/>
          </rPr>
          <t xml:space="preserve">
stopped at 600km mark in block 5, wear was at 20.6%f or block at that time and 104.3% total - extrapolated to 34.3 and 118% for completion of block 5</t>
        </r>
      </text>
    </comment>
    <comment ref="I30" authorId="0" shapeId="0" xr:uid="{00000000-0006-0000-0000-000002000000}">
      <text>
        <r>
          <rPr>
            <b/>
            <sz val="9"/>
            <color indexed="81"/>
            <rFont val="Tahoma"/>
            <family val="2"/>
          </rPr>
          <t>Administrator:</t>
        </r>
        <r>
          <rPr>
            <sz val="9"/>
            <color indexed="81"/>
            <rFont val="Tahoma"/>
            <family val="2"/>
          </rPr>
          <t xml:space="preserve">
3800km but 0.549mm wear. Wld have been at 0.5mm allowance at 3460</t>
        </r>
      </text>
    </comment>
    <comment ref="E69" authorId="0" shapeId="0" xr:uid="{00000000-0006-0000-0000-000005000000}">
      <text>
        <r>
          <rPr>
            <b/>
            <sz val="9"/>
            <color indexed="81"/>
            <rFont val="Tahoma"/>
            <family val="2"/>
          </rPr>
          <t>Administrator:</t>
        </r>
        <r>
          <rPr>
            <sz val="9"/>
            <color indexed="81"/>
            <rFont val="Tahoma"/>
            <family val="2"/>
          </rPr>
          <t xml:space="preserve">
extrapolated from 800km test stop</t>
        </r>
      </text>
    </comment>
  </commentList>
</comments>
</file>

<file path=xl/sharedStrings.xml><?xml version="1.0" encoding="utf-8"?>
<sst xmlns="http://schemas.openxmlformats.org/spreadsheetml/2006/main" count="2261" uniqueCount="316">
  <si>
    <t>Lube</t>
  </si>
  <si>
    <t>Rock N Roll Gold</t>
  </si>
  <si>
    <t>Block 1 - No Contamination</t>
  </si>
  <si>
    <t>Molten Speed Wax</t>
  </si>
  <si>
    <t>Squirt</t>
  </si>
  <si>
    <t>White Lightning Epic Ride</t>
  </si>
  <si>
    <t>Smoove</t>
  </si>
  <si>
    <t>Cycle Star Gold</t>
  </si>
  <si>
    <t>Muc Off Hydro Dynamic</t>
  </si>
  <si>
    <t>Muc  Off Nano</t>
  </si>
  <si>
    <t xml:space="preserve">Key - Chains are checked for initial tolerance, allowable wear is 0.5mm across 8 links (0.5%). 0.5mm wear is therefore classed as 100% wear, and so every 0.1mm wear  = 2% wear. </t>
  </si>
  <si>
    <t xml:space="preserve">Chains are measured across 7 separate sections and the average of the 7 measures is wear measure. </t>
  </si>
  <si>
    <t>Each block is 1000 km consisting of flat interval simulations (large chain ring and cycling through cogs 4,5 &amp; 6) and hill simulation intervals (small chain ring cycling through cogs 1,2&amp;3)</t>
  </si>
  <si>
    <t xml:space="preserve">For no contamination blocks re lube intervals are every 400km on flat sim and 200km on hill sim intervals. </t>
  </si>
  <si>
    <t>For contamination blocks re lubing is doubled - so every 200km Flat sim and 100km hill sim to give lubes a proper chance to "clean as lube", "form protective membranes" etc.</t>
  </si>
  <si>
    <t>Dry contamination block - 5grams sandy loam is added halfway through intervals</t>
  </si>
  <si>
    <t xml:space="preserve">Wet contamination block - 500ml of water is sprayed on from small pressure bottle, + 5grams sandy loam added. </t>
  </si>
  <si>
    <t>Extreme contamination block - the amount of contamination is doubled (1litre + 10 grams), and the contamination is added at just under 1/3rd AND 2/3rds into each interval.</t>
  </si>
  <si>
    <t>No contamination blocks are alternated in between contamination blocks again to give lubes more of a chance to clear contaminants</t>
  </si>
  <si>
    <t xml:space="preserve">Through the first 6 blocks  - test stops when wear exceeds 0.5mm. Chain is then fully cleaned and re lubed for a single application longevity test. </t>
  </si>
  <si>
    <t xml:space="preserve">All intervals the target watts are 250w. </t>
  </si>
  <si>
    <t>Extreme contamination Block 6 - the chains will be fully cleaned prior to reset contamination levels and give best chance to survive block which is akin to harsh condition mtb / cx riding.</t>
  </si>
  <si>
    <t xml:space="preserve">Single application longevity test Block 7 - Chain will again be fully cleaned from block 6, and chain  given another 0.25mm wear 0.25mm wear allowance from either its test stop point or end of block 6 wear mark.  It is run on flat sim on cog 4 for the duration - checked every 250km. </t>
  </si>
  <si>
    <t xml:space="preserve">Does this testing relate to km's I can expect to achieve from a lube in my real world riding? </t>
  </si>
  <si>
    <t xml:space="preserve">Yes, no, maybe. The test is run at higher watts than most will ever average day to day, however the no contamination blocks will be cleaner than  real world riding, whilst the contamination blocks are harder. </t>
  </si>
  <si>
    <t xml:space="preserve">Each persons power, the conditions they ride in, the level of cleaning and maintenance etc will greatly affect a lubricants abrasiveness on a chain in every day riding. A wet ride early in a chains life with no maintenance can lead to a dramatically shorter lifespan for same lubricant as the contamination hosed in there will largely stay there abrading away from that  point onwards.  </t>
  </si>
  <si>
    <t>I use blocks 1 to 5 as a predictor for total chain km's based on if these blocks were to repeated over and over until 0.5 mm wear mark reached and is a good indicator for road riding performance.</t>
  </si>
  <si>
    <t xml:space="preserve">Block 6 is more representative of how a lubricant handles extreme conditions and is an indicator for performance harsh off road riding conditions. </t>
  </si>
  <si>
    <t xml:space="preserve">How do the results compare to any real world data? I have a bit for RNR gold and obviously MSW. RNR was common to see chains worn well past 0.5 to 0.75 within 3000 to 4000km. It can be good lube but needs a lot of maintenance. </t>
  </si>
  <si>
    <t xml:space="preserve">MSW - As re-waxing re-sets the contamination to almost zero each time, and completely protects chain metal as have two solid wax surfaces articulating on each other for "x" km depending on conditions, </t>
  </si>
  <si>
    <t xml:space="preserve">Chain and drivetrain lifespan can be extreme. As yet I have not had a customer achieve under 10,000km to 0.5, most are 15,000 to 20,000km, and I have one on track to set new records (currently 0.04 after 8000km) </t>
  </si>
  <si>
    <t xml:space="preserve">If you have real world reliable data re lube km's for a lube tested please let me know - I will cover off a few questions re how tested etc as accuracy is tricky - but I like to get good info where I can. </t>
  </si>
  <si>
    <t>Block 2 - Dry Cont.</t>
  </si>
  <si>
    <t>Block 3 - No Cont.</t>
  </si>
  <si>
    <t>Block 4 - Wet cont.</t>
  </si>
  <si>
    <t>Block 5 - No Cont.</t>
  </si>
  <si>
    <t>Block 6 - Extreme Cont.</t>
  </si>
  <si>
    <t>Extrapolated chain lifespan - blocks 1-5</t>
  </si>
  <si>
    <t>Total cost</t>
  </si>
  <si>
    <t>Wear by block</t>
  </si>
  <si>
    <t>Extrapolated wear based on block 1 only</t>
  </si>
  <si>
    <t>Extrapolated wear based on block 2 only</t>
  </si>
  <si>
    <t>Extrapolated wear Based on Block 4 only</t>
  </si>
  <si>
    <t>Extrapolated wear Based on Block 6 only</t>
  </si>
  <si>
    <t>Muc Off Nano Lube</t>
  </si>
  <si>
    <t xml:space="preserve"> </t>
  </si>
  <si>
    <t>Wend wax 2</t>
  </si>
  <si>
    <t>Wend Wax 2</t>
  </si>
  <si>
    <t>Tru Tension Tungsten All Weather</t>
  </si>
  <si>
    <t>Tru-Tension Tungsten All Weather</t>
  </si>
  <si>
    <t>Nix Frix Shun</t>
  </si>
  <si>
    <t xml:space="preserve">Average </t>
  </si>
  <si>
    <t>Silca Drip Batch 2</t>
  </si>
  <si>
    <t>Tru Tension Tungsten Race (D.A)</t>
  </si>
  <si>
    <t>Cost to lubricate (based on blocks 1-5)</t>
  </si>
  <si>
    <t>Ultegra Road</t>
  </si>
  <si>
    <t>Lubricant Cost</t>
  </si>
  <si>
    <t>Chains cost</t>
  </si>
  <si>
    <t>Cassette Cost</t>
  </si>
  <si>
    <t>Chainrings cost</t>
  </si>
  <si>
    <t>2 chains per cassette /  6 chains per chain rings</t>
  </si>
  <si>
    <t>Dura Ace</t>
  </si>
  <si>
    <t>1 chains per cassette /  6 chains per chain rings</t>
  </si>
  <si>
    <t>times greater</t>
  </si>
  <si>
    <t>Muc-Off Hydrodynamic</t>
  </si>
  <si>
    <t>Muc-Off Nano Lube</t>
  </si>
  <si>
    <t>Cyclestar Gold (Bankrupt?)</t>
  </si>
  <si>
    <t>Ceramic Speed UFO Drip v2</t>
  </si>
  <si>
    <t>Silca Super Secret Drip</t>
  </si>
  <si>
    <t>Dry Gravel Riding - based on block 2 wear</t>
  </si>
  <si>
    <t>GRX 810</t>
  </si>
  <si>
    <t>Tru-Tension Tungsten Race - Double Application rate</t>
  </si>
  <si>
    <t>Mspeedwax Double Application</t>
  </si>
  <si>
    <t>Silca Hot Melt</t>
  </si>
  <si>
    <t>Top 5 Lubes Avg</t>
  </si>
  <si>
    <t>Worst 5 Lubes Avg</t>
  </si>
  <si>
    <t>Top 2</t>
  </si>
  <si>
    <t>Worst 2</t>
  </si>
  <si>
    <t>Cost to run data modelling</t>
  </si>
  <si>
    <t>ZFC test data graphs became too crowded and also it was difficult for readers to ascertain what the block by block data meant for them and their riding.</t>
  </si>
  <si>
    <t xml:space="preserve">Even the cumulative wear result did not provide an accurate grab and go picture. Ie two lubricants may have finished with a similar total km's achieved to wear rate allowance, however they performed quite differently during the test. This could have a large bearing on what lubricant you choose to use, ie a lubricant may have reached wear rate allowance faster than it should due to initial penetration issues leading to a high wear rate in clean block 1, however its wear rate in dry contamination block 2 was very low - meaning assuming one can negate the penetration issues, that lubricant may be a great choice for gravel riders / dry mtb / cx riding etc. </t>
  </si>
  <si>
    <t>1) Type of riding and drivetrain -ie road &amp; ultegra and dura ace groupsets. The more expensive the groupset, the more the focus shifts to drive train component wear rate vs cost of lubricant. If one is often riding gravel / dry mtb / dry cx - then the wear rates are taken from dry contamination block 2, and GRX 810 groupset parts cost. Lastly the most extreme situation is used for those riding wet &amp; muddy gravel / mtb  / cx conditions based on extreme contamination block 6, and the most expensive groupset that is currently the most expensive that is used for such riding / racing - axs red 12speed. This is the ultimate test of what the lubricant performance will do for cost to run drivetrain if subjecting drivetrain to extreme conditions</t>
  </si>
  <si>
    <t xml:space="preserve">2) The modelling - being modelling, is a combination of measured data and reasonable assumptions from data. Modelling is different to simply reporting measured results and a fairly black &amp; white conclusion from said results. Modelling requires one to make reasonable assumptions based on data. The modelling / assumptions can only cover a limited set of scenario's and your personal results may differ a little, or a lot - depending on real world factors such as your power, how harsh are the conditions vs those in control test, what maintenance you perform etc etc. </t>
  </si>
  <si>
    <t xml:space="preserve">3) The modelling by using a mix of both measured data and the same assumptions for a particlar use based on the measured data, will provide a solid base for your decisions. Ie if the modelling shows that lubricant X delivers vastly lower wear than lubricant Y in dry contamination block, whilst assumptions are then made re kms to wear to recommended replacment mark, how many chains to a cassette &amp; set of chain rings etc to determine cost to run - whilst your personal situation may differ to the modelling based on factors mentioned above, the modelling will still provide a very robust guide as to whether lubricant choice X or Y is the right one for you for your typical riding style. You may find that you have a particular lubricant for your gravel bike that differs vs your road bike. </t>
  </si>
  <si>
    <t xml:space="preserve">4) Whilst the basis for the modelling is taken from measured results of the control test protocol, assumptions then need to be made based on years of real world observations of hundreds of thousands of km's or riding with regards to aspects such as a) what groupsets can reliably ensure two chains will run through a cassette if chain replaced at 0.5% - ie steel cassettes such as ultegra, grx are generally fine, soft alloy cassettes such as dura ace are not are still often one chain to a cassette even if replaced at recommended replacement mark.  b) gravel / mtb / cx kms are not the same as road km's - you go slower, it takes more revolutions of the crank to complete a particular km. So modelling needs to extrapolate out based on average speeds and "hours" to model the cost to run calculations. As the control test is on smart trainer simulating road km's, when translatng the wear rates over to gravel / mtb / cx  - the cost to run must factor that it takes more hours grinding away to achieve those km's. In simple terms, if for the average power used in testing (250w), a 75kg rider would average 30km on road in a mix of flat and hill riding, and 20kmh in gravel  / cx / mtb - then in essence 1km of gravel riding is equivalent to 1.5km or road riding etc. So the cost to run for 10,000km of road, would be increased to the cost to run for 15,000km of road to model the cost to run for 10,000km of gravel, as quite simply this will be more real world representative. I have much data on average speeds of gravel / mtb / cx riding vs road for same Normalised power efforts to be able to put together very accurate modelling to take into account the measured wear rates from control test, and applying them to differences in what different disciplines "Kilometre" is worth vs road kms. </t>
  </si>
  <si>
    <t xml:space="preserve">The block by block wear rates will still be up as a data table, however the cost to run modelling based on measured data extrapolated over the main riding disciplines and groupsets will present the lubricant performance data in a manner that is much more real world applicable regarding readers able to easily acsertain what lubricant is going to delvier them the lowest wear rates and cost to run for their riding. </t>
  </si>
  <si>
    <t>Chain wear cost</t>
  </si>
  <si>
    <t>Cassette wear Cost</t>
  </si>
  <si>
    <t>Unit cost</t>
  </si>
  <si>
    <t>Units used</t>
  </si>
  <si>
    <t>Using main 5000km test blocks 1 to 5 wear rate, extrapolated to 10,000km</t>
  </si>
  <si>
    <t>Chainring wear cost</t>
  </si>
  <si>
    <t>Wet Gravel / MTB / CX Riding - Based on Block 4 wear rate</t>
  </si>
  <si>
    <t xml:space="preserve">With drive train cost extrapolations - it would be very messy to try to cover all main groupsets, ie including sram x01 / xx1, or XT / XTR, or campy ekar etc - and are still limited by level of robust wear rate data for those components - ie XX1 cassettes believed to last twice as long as XTR cassette, same for xx1 chains vs xtr chains - but guessing too much in the modelling extrapolations becomes a bit too ball park. The extrapolations used in the modelling are based on robust component wear rate data (ie we know ultegra / grx cassettes are at least double longevity of dura ace cassettes. However, obviously you need to take your particular components and componenet cost into account when reviewing cost to run modelling. If you are looking at grx cost to run in dry gravel conditions but you are running Ekar or AXS red or force, you will want to factor the higher component cost vs the modelling for your components - and if in doubt, always lean towards a lubricant that delivers lowest wear rate. </t>
  </si>
  <si>
    <t xml:space="preserve">If you are considering a particular lubricant and are running expensive components and / or clock up serious miles, it may well be worth your time to read the detail review. This will help highlight if a lubricant has a particular issue you should be aware of - ie if a lubricant has significant penetration issues, this is extremely important to know as part of your maintenance. Cleaning chain post wet ride or very dusty ride (always a rather critical maintenance aspect to look  after your parts) if you then have a significant penetration issue to overcome to avoid initial high friction and wear, it is best to be aware of this and the best methods to mitigate / negate. Also refer to the top maintenance hints and tips guide which  covers most of this information as well + some extra gems for drivetrain extension / friction reduction. </t>
  </si>
  <si>
    <t>Components used per 10,000km based on dry contamination block wear rate</t>
  </si>
  <si>
    <t>Components used per 10,000km based on wet contamination block wear rate</t>
  </si>
  <si>
    <t xml:space="preserve">Extreme Conditions - Ie Full mudder cx - based on extreme contamination block 6 </t>
  </si>
  <si>
    <t>Components used per 10,000km based on extreme contamination block wear rate</t>
  </si>
  <si>
    <t>Ultegra cassettes block 1 to 5</t>
  </si>
  <si>
    <t>Ultegra chains blocks 1 to 5</t>
  </si>
  <si>
    <t>Ultegra chain rings blocks 1-5</t>
  </si>
  <si>
    <t>Ultegra cassettes extrapolated to 10,000km</t>
  </si>
  <si>
    <t>Ultegra  chains extrapolated to 10,000km</t>
  </si>
  <si>
    <t>Ultegra chain rings extrapolated to 10,000km</t>
  </si>
  <si>
    <t>Dura Ace  chains extrapolated to 10,000km</t>
  </si>
  <si>
    <t>Dura Ace cassettes extrapolated to 10,000km</t>
  </si>
  <si>
    <t>Grx chain rings extrapolated to 10,000km</t>
  </si>
  <si>
    <t>GRX 810 chains extrapolated to 10,000km</t>
  </si>
  <si>
    <t>GRX 810 cassettes extrapolated to 10,000km</t>
  </si>
  <si>
    <t>Ultegra chain rings Dry Contamination Block</t>
  </si>
  <si>
    <t>Blocks 1 to 5 - main test</t>
  </si>
  <si>
    <t>Blocks 2 Dry Contamination</t>
  </si>
  <si>
    <t xml:space="preserve">GRX 810 chains Dry contamination block </t>
  </si>
  <si>
    <t>Block 4 Wet Contamination</t>
  </si>
  <si>
    <t>Block 6 Extreme Contamination</t>
  </si>
  <si>
    <t xml:space="preserve">GRX 810 chains Wet contamination block </t>
  </si>
  <si>
    <t>GRX 810 Chain rings extrapolated to 10,000km</t>
  </si>
  <si>
    <t>GRX 810 Chain ring sextrapolated to 10,000km</t>
  </si>
  <si>
    <t xml:space="preserve">GRX 810 chains Extreme contamination block </t>
  </si>
  <si>
    <t>*If no data as did not make this far in test, double block 2 result*</t>
  </si>
  <si>
    <t>*If no data as did not make this far in test, double block 4 result, or 8x block 2 result</t>
  </si>
  <si>
    <t>GRX 810 cassettes Wet Contamination Block</t>
  </si>
  <si>
    <t>GRX 810 cassettes Dry Contamination Block</t>
  </si>
  <si>
    <t>GRX 810 chain rings Wet  Contamination Block</t>
  </si>
  <si>
    <t>Grx 810 cassettes Extreme Contamination Block</t>
  </si>
  <si>
    <t>GRX 810 chain rings Extreme Contamination Block</t>
  </si>
  <si>
    <t>Increase on base due to dry  gravel / mtb /cx km's vs Road</t>
  </si>
  <si>
    <t>Ultegra 11spd Components</t>
  </si>
  <si>
    <t>Number of chains worn</t>
  </si>
  <si>
    <t>Chains Cost</t>
  </si>
  <si>
    <t>Number of Cassettes Worn</t>
  </si>
  <si>
    <t>Cassettes Cost</t>
  </si>
  <si>
    <t>Chainrings Worn</t>
  </si>
  <si>
    <t>Chain rings cost</t>
  </si>
  <si>
    <t>Total Cost Per 10,000km</t>
  </si>
  <si>
    <t>Increase on base due to block 4 kms vs Road</t>
  </si>
  <si>
    <t>Increase on base due to block 6 kms vs Road</t>
  </si>
  <si>
    <r>
      <t xml:space="preserve">White Lightning Epic Ride </t>
    </r>
    <r>
      <rPr>
        <b/>
        <sz val="11"/>
        <color rgb="FFFF0000"/>
        <rFont val="Calibri"/>
        <family val="2"/>
        <scheme val="minor"/>
      </rPr>
      <t>(Extrapolated data)</t>
    </r>
  </si>
  <si>
    <r>
      <t xml:space="preserve">Muc Off Hydro Dynamic </t>
    </r>
    <r>
      <rPr>
        <b/>
        <sz val="11"/>
        <color rgb="FFFF0000"/>
        <rFont val="Calibri"/>
        <family val="2"/>
        <scheme val="minor"/>
      </rPr>
      <t>(extrapolated data)</t>
    </r>
  </si>
  <si>
    <r>
      <t>Rock N Roll Gold</t>
    </r>
    <r>
      <rPr>
        <b/>
        <sz val="11"/>
        <color rgb="FFFF0000"/>
        <rFont val="Calibri"/>
        <family val="2"/>
        <scheme val="minor"/>
      </rPr>
      <t xml:space="preserve"> (Extrapolated Data)</t>
    </r>
  </si>
  <si>
    <r>
      <t xml:space="preserve">Squirt </t>
    </r>
    <r>
      <rPr>
        <b/>
        <sz val="11"/>
        <color rgb="FFFF0000"/>
        <rFont val="Calibri"/>
        <family val="2"/>
        <scheme val="minor"/>
      </rPr>
      <t>(Extrapolated Data)</t>
    </r>
  </si>
  <si>
    <r>
      <t xml:space="preserve">White Lightning Epic Ride </t>
    </r>
    <r>
      <rPr>
        <b/>
        <sz val="11"/>
        <color rgb="FFFF0000"/>
        <rFont val="Calibri"/>
        <family val="2"/>
        <scheme val="minor"/>
      </rPr>
      <t>(Extrapolated Data)</t>
    </r>
  </si>
  <si>
    <r>
      <t xml:space="preserve">Smoove </t>
    </r>
    <r>
      <rPr>
        <b/>
        <sz val="11"/>
        <color rgb="FFFF0000"/>
        <rFont val="Calibri"/>
        <family val="2"/>
        <scheme val="minor"/>
      </rPr>
      <t>(Extrapolated Data)</t>
    </r>
  </si>
  <si>
    <r>
      <t xml:space="preserve">Muc Off Hydro Dynamic </t>
    </r>
    <r>
      <rPr>
        <b/>
        <sz val="11"/>
        <color rgb="FFFF0000"/>
        <rFont val="Calibri"/>
        <family val="2"/>
        <scheme val="minor"/>
      </rPr>
      <t>(Extrapolated Data)</t>
    </r>
  </si>
  <si>
    <r>
      <t xml:space="preserve">Muc Off Nano Lube </t>
    </r>
    <r>
      <rPr>
        <b/>
        <sz val="11"/>
        <color rgb="FFFF0000"/>
        <rFont val="Calibri"/>
        <family val="2"/>
        <scheme val="minor"/>
      </rPr>
      <t>(Extrapolated Data)</t>
    </r>
  </si>
  <si>
    <r>
      <t xml:space="preserve">Cycle Star Gold </t>
    </r>
    <r>
      <rPr>
        <b/>
        <sz val="11"/>
        <color rgb="FFFF0000"/>
        <rFont val="Calibri"/>
        <family val="2"/>
        <scheme val="minor"/>
      </rPr>
      <t>(Extrapolated Data)</t>
    </r>
  </si>
  <si>
    <r>
      <t xml:space="preserve">Cycle Star Gold </t>
    </r>
    <r>
      <rPr>
        <b/>
        <sz val="11"/>
        <color rgb="FFFF0000"/>
        <rFont val="Calibri"/>
        <family val="2"/>
        <scheme val="minor"/>
      </rPr>
      <t>(Extrapolated Data) (Bankrupt?)</t>
    </r>
  </si>
  <si>
    <r>
      <t xml:space="preserve">Nix Frix Shun </t>
    </r>
    <r>
      <rPr>
        <b/>
        <sz val="11"/>
        <color rgb="FFFF0000"/>
        <rFont val="Calibri"/>
        <family val="2"/>
        <scheme val="minor"/>
      </rPr>
      <t>(Extrapolated Data)</t>
    </r>
  </si>
  <si>
    <r>
      <t>Wend wax 2</t>
    </r>
    <r>
      <rPr>
        <b/>
        <sz val="11"/>
        <color rgb="FFFF0000"/>
        <rFont val="Calibri"/>
        <family val="2"/>
        <scheme val="minor"/>
      </rPr>
      <t xml:space="preserve"> (Extrapolated Data)</t>
    </r>
  </si>
  <si>
    <t>Silca SS Drip</t>
  </si>
  <si>
    <t xml:space="preserve">Cost to Run per 10,000km - Road roading mixed conditions (based on wear rate data from main 5000km test with dry and wet contamination blocks) </t>
  </si>
  <si>
    <t>GRX 810 Components - Dry gravel / Mtb / Cx</t>
  </si>
  <si>
    <t>GRX 810 Components - Wet gravel / Mtb / Cx</t>
  </si>
  <si>
    <t xml:space="preserve">Cost to Run per 10,000km - Gravel / MTB / CX - Wet abrasive conditions - based on wear rate data from wet contamination test block </t>
  </si>
  <si>
    <t xml:space="preserve">Cost to Run per 10,000km - Gravel / MTB / CX - Dry dusty  conditions - based on wear rate data from dry contamination test block </t>
  </si>
  <si>
    <t>GRX 810 Components - Extreme Conditions  (full mud cx etc)</t>
  </si>
  <si>
    <t xml:space="preserve">Cost to Run per 10,000km - Gravel / MTB / CX - Wet abrasive conditions - based on wear rate data from Extreme Contamination test block </t>
  </si>
  <si>
    <t>(NOTE -  "D.A" = lubricant was re applied at double the rate vs standard test protocol intervals due to short treatment lifespan. In the case of immersive waxes, bags of wax used was not doubled, simply the number of re-waxes)</t>
  </si>
  <si>
    <t>(NOTE - "I.P" = wear rate results impacted by significant initial penetration issues which resulted in very high wear rates in block 1 of test. Wear rate results + cost to run calcs can be much lower if initial penetration issue negated - ie via immersive application vs manufacturer application instructions.   "D.A" = lubricant was re applied at double the rate vs standard test protocol intervals due to short treatment lifespan. In the case of immersive waxes, bags of wax used was not doubled, simply the number of re-waxes)</t>
  </si>
  <si>
    <t>(NOTE - "D.A" = lubricant was re applied at double the rate vs standard test protocol intervals due to short treatment lifespan. In the case of immersive waxes, bags of wax used was not doubled, simply the number of re-waxes)</t>
  </si>
  <si>
    <r>
      <t>Squirt -</t>
    </r>
    <r>
      <rPr>
        <b/>
        <sz val="11"/>
        <color rgb="FFFF0000"/>
        <rFont val="Calibri"/>
        <family val="2"/>
        <scheme val="minor"/>
      </rPr>
      <t xml:space="preserve"> (I.P)</t>
    </r>
  </si>
  <si>
    <r>
      <t xml:space="preserve">Smoove </t>
    </r>
    <r>
      <rPr>
        <b/>
        <sz val="11"/>
        <color rgb="FFFF0000"/>
        <rFont val="Calibri"/>
        <family val="2"/>
        <scheme val="minor"/>
      </rPr>
      <t>(I.P)</t>
    </r>
  </si>
  <si>
    <r>
      <t xml:space="preserve">Tru Tension Tungsten Race </t>
    </r>
    <r>
      <rPr>
        <b/>
        <sz val="11"/>
        <color rgb="FFFF0000"/>
        <rFont val="Calibri"/>
        <family val="2"/>
        <scheme val="minor"/>
      </rPr>
      <t>(D.A)</t>
    </r>
  </si>
  <si>
    <r>
      <t xml:space="preserve">Tru Tension Tungsten All Weather </t>
    </r>
    <r>
      <rPr>
        <b/>
        <sz val="11"/>
        <color rgb="FFFF0000"/>
        <rFont val="Calibri"/>
        <family val="2"/>
        <scheme val="minor"/>
      </rPr>
      <t>(I.P)</t>
    </r>
  </si>
  <si>
    <r>
      <t>Smoove</t>
    </r>
    <r>
      <rPr>
        <b/>
        <sz val="11"/>
        <color rgb="FFFF0000"/>
        <rFont val="Calibri"/>
        <family val="2"/>
        <scheme val="minor"/>
      </rPr>
      <t xml:space="preserve"> (I.P)</t>
    </r>
  </si>
  <si>
    <r>
      <t>Tru Tension Tungsten All Weather</t>
    </r>
    <r>
      <rPr>
        <b/>
        <sz val="11"/>
        <color rgb="FFFF0000"/>
        <rFont val="Calibri"/>
        <family val="2"/>
        <scheme val="minor"/>
      </rPr>
      <t xml:space="preserve"> (I.P)</t>
    </r>
  </si>
  <si>
    <r>
      <t>Tru Tension Tungsten Race</t>
    </r>
    <r>
      <rPr>
        <b/>
        <sz val="11"/>
        <color rgb="FFFF0000"/>
        <rFont val="Calibri"/>
        <family val="2"/>
        <scheme val="minor"/>
      </rPr>
      <t xml:space="preserve"> (D.A)</t>
    </r>
  </si>
  <si>
    <t xml:space="preserve">Welcome to re-vamped test data wrap from the worlds most in depth contolled lubricant testing. Whilst the previous graphs were more eye catching than a data table, they were a) getting to crowded, and b) too hard to work through with regards to block by block performance breakdown and what it means for your riding - ie road, gravel / mtb, extreme conditions etc. </t>
  </si>
  <si>
    <t xml:space="preserve">The most relatable metric was taking that wear rate data, and clearly showing what it means with regards to rate of wear for your drive train components, and the cost to you to run your drivetrain per 10,000km based on that lubricants wear rate. </t>
  </si>
  <si>
    <t>The cost to run per 10,000km was the most popular component of previous graphs - so this has been expanded across Ultegra and Dura Ace components for road. Previously it was just ultegra, however Dura ace highlights much better the benefits of a lubricant that may cost more per bottle, but delivers vastly lower wear rates. The more expensive the drive train components, the cost of the lubricant becomes a very small part of the equation - the component wear rate will be the main cost to run driver</t>
  </si>
  <si>
    <t xml:space="preserve">The cost to run has also been expanded across dry, wet &amp; extreme conditions offroad riding using  GRX 810 groupset component cost based on wear rate performance in those test blocks. </t>
  </si>
  <si>
    <t xml:space="preserve">ZFC test protocol in brief - (I have full test brief on website but not many will read it :)). Most lubricant tests are conducted in clean lab conditions for outright efficiency. This may be tracked over a period ranging anywhere from typically 4hrs to 14 hours. </t>
  </si>
  <si>
    <t>It is extremely rare for any contamination to be introduced in these lab tests. Lubricants are often applied via immersive / ultrasonic application which is not how lubricant is typically applied by consumer.</t>
  </si>
  <si>
    <t xml:space="preserve">This provides a relatively small amount of usefull data for a cyclist. It is maybe ok if looking at data for a time trial or good conditions road race and you are going to fully strip clean chain and immersively apply lubricant post race, but for the many who simply add lube, then later on wipe chain and add more lube - this data will not provide an indication of its ongoing performance. </t>
  </si>
  <si>
    <t>The lab tests also do not provide any substantiation of most common claims found on lubricants such as "Repels dust dirt &amp; grime", "Cleans as it lubricates", "Forms a high strength film / membrane preventing metal on metal or contamination on metal wear</t>
  </si>
  <si>
    <t xml:space="preserve">The lab tests do not provide any information with regards to any possible initial penetration issues of lubricant when applied to a properly cleaned chain. Penetration issues can be common and cause notable wear and friction for certain lubricant types. </t>
  </si>
  <si>
    <t>This is a very important aspect if you are the type of cyclist who likes to maintain drivetrain by regularly properly cleaning chain and re-applying lubriant</t>
  </si>
  <si>
    <t xml:space="preserve">The Zero Friction Cycling test protocol assess if initial penetration issue is present. It assess dry dust contamination resistance. Assess ability to clear contamination. Assess wet contamination performance. Assess Extreme contamination performance. </t>
  </si>
  <si>
    <t xml:space="preserve">Testing per lubricant can reach up to 10,000km depending on its performance across the main test and single application longevity tests. </t>
  </si>
  <si>
    <t xml:space="preserve">The ZFC test protocol is not designed to provide a real world longevity result that relates to you personally, however it is more accurate that real world testing. Why? </t>
  </si>
  <si>
    <t xml:space="preserve">Real world testing is simply all over the place. All of the key variables are not controlled, such as load, time between re-lubes, what contamination is introduced and when is it introduced into the test. Ie all it takes is for a bit more contamination to be introduced early, and at a time when the ride is a higher intensity training ride, and this will greatly effect wear rate.  Real world ride testing needs same chain and same lubricant tested many times over thousands of km's to deliver a ballpark result. </t>
  </si>
  <si>
    <t xml:space="preserve">I have accurately tracked wear rate for 9 chains across my own road ride training using same chain and same lubricant &amp; maintenance. Results varied from 4000km to 6,500km to 0.5%. This is a test result variance of over 60%. </t>
  </si>
  <si>
    <t xml:space="preserve">By controlling all key variables of training load, re-lube intervals, contamination type, and same amount introduced at same points in test, ZFC test protocol has demonstrated a test variance of +/- 5%, with almost 300,000km of controlled testing completed at time of this document update (march 2021). </t>
  </si>
  <si>
    <t xml:space="preserve">Your results may differ to results attained in ZFC test as you may ride with higher or lower load, expose chain to contamination earlier, push lubricant treatment lifespans further, or less, or conduct regular and good maintenance. The key message is the wear rate correlation is extremely likely to correspond with what you attain for that lubricant vs other lubricants tested. </t>
  </si>
  <si>
    <t xml:space="preserve">Whilst the ZFC test does not provide an efficiency loss figure is watts - the correlation between wear rates and lubricant efficiency have proven to be extremely robust, and the times when a lubricant has also been efficiency tested in a reliable and accurate test lab, the performance of the lubricant has aligned with the lubricants wear rate. This makes sense. Quite simply it when a chain is wearing, that is hardened steel parts wearing down. Wearing through hardened steel parts flat out takes friction. If you set to sanding back a steel part with a frictionless cloth, nothing will happen. If you set to it with a bastard file, something will happen. Is your lubricant a grinding paste masquerading as a chain lubricant, or is does it remain a super slippery liquid / chain coating. </t>
  </si>
  <si>
    <t>Intro re worlds most in depth and trusted independent lubricant performance testing - understanding the protocol in brief and the data table results.</t>
  </si>
  <si>
    <t xml:space="preserve">The challenge of lubricating your chain is extreme. Your chain has many moving parts, it is by far the hardest working mechanical part on your bike, and it is completely exposed to the elements. Many lubricants sold are in themselves perfectly fine lubricants - if they ran in a clean sealed environment (such as how your bearings get to run), they would likely remain performing similar to lab test results for a long time. However that is not the environment they run in, and if every particle of airborne dust sticks on contact and lubricant quickly becomes abrasive - this shows up quickly in the ZFC test protocol. The test protocol and the parts wear rates recorded is much more relatable to your real world riding even if your personal results may vary depending on various factors outlined above. </t>
  </si>
  <si>
    <t xml:space="preserve">Where possible, if I have an accurate trusted efficiency loss figure for the lubricant (ie from Ceramic Speed research lab in Denmark) this will be covered in the lubricant detail review. When we have both the efficiency loss result as well as assessment of lubricant from ZFC test on initial penetration issues or not, dry contamination resistance, wet contamination resistance, ability to clear contamination, single application longevity test for road, gravel and extreme events - we have a very complete picture of the lubricants performance. Quite some number of the the worlds biggest players in the chain lubricant market have used ZFC testing to check &amp; benchmark their lubricants performance and claims even when they have attained precise efficiency test results. </t>
  </si>
  <si>
    <t xml:space="preserve">TO THE DATA!     The Truth Shall Set your Friction Free! </t>
  </si>
  <si>
    <t>Finally - on the single application longevity data (separate page) a new much more comprehensive test was introduced in October 2020. Previous test yielded limited data for the many questions re what lubricant for what event that ZFC receives, and so a new much more exhaustive single application longevity test is now conducted to cover road, gravel / mtb, and extreme conditions. Over time i need to re-test lubricants through the new single application longevity test, albeit this will take some time, and also only be done for lubricants that are worth testing</t>
  </si>
  <si>
    <t xml:space="preserve">ZFC receives many emails from around the world seeking advice on what lubricant for what event. These range from a key road time trial, to 24 hour mtb to cross continent events to stage races. </t>
  </si>
  <si>
    <t xml:space="preserve">What lubricant for what event can depend on many factors. Not only from how long does lubricant X last in conditions Y, but a persons budget, race strategty (flag to flag or able to swap to fresh chain/s), mechanical confidence and more. </t>
  </si>
  <si>
    <t xml:space="preserve">The new test assess single application longevity for dry road conditions, dry gravel / mtb / cx conditions, and extreme conditions (wet, muddy etc).  </t>
  </si>
  <si>
    <t xml:space="preserve">The test follows a similar protocol as main lubricant test, alternating between larg ring and cogs 4 through six and small chain ring and cogs 1 through 3, with check measures every 150km. </t>
  </si>
  <si>
    <t xml:space="preserve">A new chain is used for single application longevity test, and the lubricant is applied via immersive application. This acts as a double check re initial penetration issues in the main test where the lubricant is applied as per manufacturer instructions. </t>
  </si>
  <si>
    <t xml:space="preserve">Initial test is dry road conditions. After stripping factory grease the chain is check measure for start measure point for that chain (chains do not always come from the factory exactly the same length). </t>
  </si>
  <si>
    <t xml:space="preserve">For the test block, the chain is given a wear rate  allowance of 0.1% (normal recommended chain wear replacment mark is 0.5%, so it is given 20% of the recommended wear replacement mark. </t>
  </si>
  <si>
    <t xml:space="preserve">How long it takes from the JUMP POINT to the end of wear allowance indicates characteristics of that lubricant. Some lubricants remain extremely low friction even in harsh conditions for an impressive time (ie chain coating type lubricant) followed by a very sharp increase once that treatment is done. Other lubricants can show a slow increase in wear from fairly early on but may not exhibit a clear jump point (ie some wet lubricants) - they just slowly continue to degrade. Such lubricants do not have point of sudden friction increase, but instead steadily increase in friction from - sometimes - kilometre zero. </t>
  </si>
  <si>
    <t xml:space="preserve">After dry road conditions test, chain is ulltrasoncially cleaned, re-lubed via immersive application, and subjected to dry contamination test.  Chain is given a 0.1% wear allowance from end of test measure at end of dry road test </t>
  </si>
  <si>
    <t xml:space="preserve">After dry contamination test, chain is ultrasonically cleaned, re-lubed via immersive application, and subjected to extreme contamination test. Chain is given a 0.1% wear allowance from end of test measure from dry contamination block test. </t>
  </si>
  <si>
    <t xml:space="preserve">Depending on the lubricant, it may demonstrate very different performance results in from one test type to another. Some will excell in dry contamination resistance but fall over in wet, or vice versa. This will be key to helping you decide what to prep  for your personal event based on length and expected conditions, and if you need to have a back up in case the conditions are different to what you expected. </t>
  </si>
  <si>
    <r>
      <t xml:space="preserve">Two key points are highlighted from the check measures. The obvious one is how many Km's until the chain reached its wear allowance. </t>
    </r>
    <r>
      <rPr>
        <b/>
        <u/>
        <sz val="12"/>
        <color rgb="FFFF0000"/>
        <rFont val="Calibri"/>
        <family val="2"/>
        <scheme val="minor"/>
      </rPr>
      <t>The second and more important is the "JUMP POINT"</t>
    </r>
    <r>
      <rPr>
        <sz val="12"/>
        <color theme="1"/>
        <rFont val="Calibri"/>
        <family val="2"/>
        <scheme val="minor"/>
      </rPr>
      <t xml:space="preserve">. This is the moment in the test where the chain wear rate measures change from zero or minimal wear, to a notable wear jump. This signifies when the lubricant treatment is effectively done. Whilst it may continue for some hundreds of km's from that point until it reaches wear rate limit, this JUMP POINT denotes when there will be a marked  increase in friction losses for that lubricant. Once hardened steel parts begin to wear at a noticeable rate - friction losses have jumped. </t>
    </r>
  </si>
  <si>
    <t xml:space="preserve">TO THE DATA!      </t>
  </si>
  <si>
    <t>Single Application Longevity - Dry road conditions test</t>
  </si>
  <si>
    <t>Lubricant</t>
  </si>
  <si>
    <t>Km's to Jump Point</t>
  </si>
  <si>
    <t>Km's to Wear allowance</t>
  </si>
  <si>
    <t>Single Application Longevity - Dry Gravel / Mtb / CX</t>
  </si>
  <si>
    <t>Single Application Longevity - Extreme Conditions</t>
  </si>
  <si>
    <t>Ufo Drip v2</t>
  </si>
  <si>
    <t>UFO Drip V2</t>
  </si>
  <si>
    <t>Real world KM's Adjusted - Jump Point</t>
  </si>
  <si>
    <t>Real World Km's to Wear allowance</t>
  </si>
  <si>
    <r>
      <t xml:space="preserve">*Note - despite the test being 250w, which is greater than most average on training rides, the smooth nature of machine run seems to deliver much longer treatment lifespans vs real riding where the sinosoidal loading of pedalling action delivers much greater peak forces even for the same avg power, and the environment - like riding your ergo - has less airborne contamination. Real world road riding vs lab testing tends to indicate that lab test claims for treatment longevity may be around double to triple vs what may be assessed in field testing. Ie in a lab test lubricant may hold its efficiency for 600km before notably increasing, yet on road the chain feels and sounds very dry by 300km and not pleasurable to ride past that point without relubricating  / re-waxing. </t>
    </r>
    <r>
      <rPr>
        <b/>
        <u/>
        <sz val="12"/>
        <color rgb="FFFF0000"/>
        <rFont val="Calibri"/>
        <family val="2"/>
        <scheme val="minor"/>
      </rPr>
      <t xml:space="preserve"> For the Single application test, based on when some clear is beginning, real world training where treatment has moved from silky smooth zone etc, I would suggest real world results treatment lifespan at approx 1/3rd of wear jump point km's attained on test machine</t>
    </r>
    <r>
      <rPr>
        <b/>
        <sz val="12"/>
        <color rgb="FF7030A0"/>
        <rFont val="Calibri"/>
        <family val="2"/>
        <scheme val="minor"/>
      </rPr>
      <t xml:space="preserve">. </t>
    </r>
    <r>
      <rPr>
        <b/>
        <sz val="12"/>
        <color rgb="FF0070C0"/>
        <rFont val="Calibri"/>
        <family val="2"/>
        <scheme val="minor"/>
      </rPr>
      <t>Note ZFC is always conservative re treatment lifespans - real world results will vary depending on your power, riding style, environment - conservative estimate is best as a guide just in case.</t>
    </r>
  </si>
  <si>
    <t>Shimano Factory Grease</t>
  </si>
  <si>
    <t>Shimano Factory grease + RNR Gold</t>
  </si>
  <si>
    <t>Shimano Factory grease + NFS</t>
  </si>
  <si>
    <t>Silca Synergetic</t>
  </si>
  <si>
    <t>Shimano Factory Grease + RNR gold</t>
  </si>
  <si>
    <t>Shimano Factory Grease + NFS</t>
  </si>
  <si>
    <t>AB Graphene Wax</t>
  </si>
  <si>
    <t>AB Graphene wax</t>
  </si>
  <si>
    <r>
      <t>AB Graphene Wax</t>
    </r>
    <r>
      <rPr>
        <b/>
        <sz val="11"/>
        <color rgb="FFFF0000"/>
        <rFont val="Calibri"/>
        <family val="2"/>
        <scheme val="minor"/>
      </rPr>
      <t xml:space="preserve"> (Extrapolated data)</t>
    </r>
  </si>
  <si>
    <t>(*Extrapolated data - Used when lubricant on test reached chain wear rate limit (0.5%) before reaching this test block. In that case, data used here is double the wear rate attained during WET contamination block. Extrapolated data has much less accuracy than measured data. It is possible that a lubricant does not in fact perform twice as poorly in Extreme contamination as it did vs Wet contaminaton block. It is possible it may perform worse. The worst lubricants tested thus far did not even make it to wet contamination block, and so have a doulbe extrapolation (ie their wet contamination block was extrapolated by doubling dry contamination block performance, and extreme contamination by doubling their extrapolated wet contamination. This makes their calculated result ballpark indeed - but again lubricants that zoomed past wear rate allowance by end of dry contamination block are extremely poor lubricants, and those only making partway through wet contaminatin block are also well short of the performance of the top known lubricants tested, and so are not recommended due to their very high component wear rates. It is obviously much better to choose a lubricant that proves itself to deliver very low wear rates, as abrading through metal components at pace just flat out takes high friction.</t>
  </si>
  <si>
    <t>(*Extrapolated data - Used when lubricant on test reached chain wear rate limit (0.5%) before reaching this test block. In that case, data used here is double the wear rate attained during dry contamination block. Extrapolated data has much less accuracy than measured data. It is possible that a lubricant does not in fact perform twice as poorly in wet contamination as it did vs dry contaminaton block. It is possible it may perform much worse. If a lubricant did not even make it to wet contamination block, it is quite frankly in ZFC opinion, demonstrating very poor performance vs top known lubricants tested. Some of the top lubricants tested have reached wet contamination block with less that 10% of their wear allowance, whereas the worst tested have been over 150% of wear allowance by the same point and test has had to be stopped. It is obviously much better to choose a lubricant that proves itself to deliver very low wear rates, as abrading through metal components at pace just flat out takes high friction.</t>
  </si>
  <si>
    <t xml:space="preserve">Or it could be that the initial wear rate was very low as lubricant had no initial penetration issues, but then recorded a notable jump in wear once contamination was added, meaning this lubricant is more suited to road riding vs gravel / mtb / cx - even though total wear rate at a particular point in test may be very similar. </t>
  </si>
  <si>
    <t>Also, probably the most critical aspect for most readers of the lubricant test is will it deliver genuine savings to running drivetrain running costs. Some lubricants are very cheap and deliver relatively low wear rates. Some are very expensive but deliver exceptionally low wear rates - especially in certain conditions vs the cheaper lubricants. This can often mean that the bottle of lubricant that is much more expensive can actually save you a large sum of money every year in running costs. Some lubricants cost a lot and deliver very high wear rates and so cost you a comparative fortune in running costs - the difference between the best and the worst is quite staggering.</t>
  </si>
  <si>
    <t xml:space="preserve">Rather than leave it to readers to try to figure out the puzzle, ZFC has now changed the graphs from block by block and cumulative wear rates, to directly modelling cost to run ones drivetrain, covering multiple drivetrains and multiple riding demographic scenario's. </t>
  </si>
  <si>
    <t>Column1</t>
  </si>
  <si>
    <t>Total Cost  to run Per 10,000km</t>
  </si>
  <si>
    <t xml:space="preserve">*Note - it would  take most riders many seasons to complete 10,000km of full mudder cx / mtb riding - and of course  this is the worst case scenaro, and not likely a drivetrain would ever be subjected to such (except those competing in Belgian CX seasons for many years on same bike :). Drivetrains are typically replaced maybe once before a new bike is purchased after a few seasons have passed  and the cyclist starts over. The below of course also works on the premise one is replacing their drivetrain when chain wear reaches 0.5% mark - something that is not common in such riding -what typically occurs with drivetrains ridden frequently in such conditions is drivetrain components are replaced when they simply dont work anymore, and are way past recommended replacment marks. If you run until this point riding most times in full mudder conditions you will have lower cost to run vs below, but you will be spending most of your riding with extremely high friction. Some of the worst performing lubricants tested after contamination blocks have been circa 20w loss at 250w load, which equals circa 40w loss at 500w load. The very best are still around one quarter of those losses. Obviously the best choice is to choose a lubricant that has performed extremely well here, and replace chains at 0.5% - with the right lubricant and maintenance choices you can have your cake and eat it too - very low friction all the time, very low wear, and very low running costs. </t>
  </si>
  <si>
    <t>Ab Graphene lube - TEST RESULTS LOCKED BY NDA</t>
  </si>
  <si>
    <r>
      <rPr>
        <b/>
        <u/>
        <sz val="18"/>
        <color theme="1"/>
        <rFont val="Calibri"/>
        <family val="2"/>
        <scheme val="minor"/>
      </rPr>
      <t>Dura Ace</t>
    </r>
    <r>
      <rPr>
        <b/>
        <sz val="18"/>
        <color theme="1"/>
        <rFont val="Calibri"/>
        <family val="2"/>
        <scheme val="minor"/>
      </rPr>
      <t xml:space="preserve"> 11spd Components</t>
    </r>
  </si>
  <si>
    <t>AB Graphene Lube</t>
  </si>
  <si>
    <t>AB  Graphene Lube</t>
  </si>
  <si>
    <t>Single Appliation Longevity - New test protocol as of October 2020 - Much work to be done to re-test existing lubricant test list</t>
  </si>
  <si>
    <t>GRX 810 chains extrapolated to 10,000km2</t>
  </si>
  <si>
    <t>GRX 810 cassettes extrapolated to 10,000km3</t>
  </si>
  <si>
    <t>GRX 810 chains extrapolated to 10,000km4</t>
  </si>
  <si>
    <t>GRX 810 cassettes extrapolated to 10,000km5</t>
  </si>
  <si>
    <t>GRX 810 Chain rings extrapolated to 10,000km6</t>
  </si>
  <si>
    <t>(5000/row i)</t>
  </si>
  <si>
    <t>row i/2</t>
  </si>
  <si>
    <t>row i/6</t>
  </si>
  <si>
    <t>row i x 2</t>
  </si>
  <si>
    <t>row j x 2</t>
  </si>
  <si>
    <t>row k x 2</t>
  </si>
  <si>
    <t>equals row i</t>
  </si>
  <si>
    <t>equals row o</t>
  </si>
  <si>
    <t>equals row o / 6</t>
  </si>
  <si>
    <t>row o x 2</t>
  </si>
  <si>
    <t>row p x 2</t>
  </si>
  <si>
    <t>row q x 2</t>
  </si>
  <si>
    <t>5000 / row k</t>
  </si>
  <si>
    <t>row u / 2</t>
  </si>
  <si>
    <t>row u / 6</t>
  </si>
  <si>
    <t>row u x 2</t>
  </si>
  <si>
    <t>row v x 2</t>
  </si>
  <si>
    <t>row w x 2</t>
  </si>
  <si>
    <t>5000 / row l</t>
  </si>
  <si>
    <t>row AA / 2</t>
  </si>
  <si>
    <t>row AA / 6</t>
  </si>
  <si>
    <t>row AA x 2</t>
  </si>
  <si>
    <t>row AB x 2</t>
  </si>
  <si>
    <t>row AC x 2</t>
  </si>
  <si>
    <t>5000 / row m</t>
  </si>
  <si>
    <t>row AG / 2</t>
  </si>
  <si>
    <t>row AG / 6</t>
  </si>
  <si>
    <t>row AG x 2</t>
  </si>
  <si>
    <t>row AH x 2</t>
  </si>
  <si>
    <t>Row AI x 2</t>
  </si>
  <si>
    <t>Average All lubes</t>
  </si>
  <si>
    <t>Top 5 Drip Lubes</t>
  </si>
  <si>
    <t>Worst 5 Drip Lubes Avg</t>
  </si>
  <si>
    <t>Red = extrapolated data as test stopped before testing this block. Block 4 - 2x block 2 result. Block 6 = 2 x Block 4 result</t>
  </si>
  <si>
    <t>Molten Speed Wax Original Formula</t>
  </si>
  <si>
    <t>Ceramic Spd UFO Drip New Formula</t>
  </si>
  <si>
    <t>Ceramic Speed UFO Drip New Formula</t>
  </si>
  <si>
    <t>Revolubes</t>
  </si>
  <si>
    <t xml:space="preserve">Rex Domestique </t>
  </si>
  <si>
    <t>Allied GRAX</t>
  </si>
  <si>
    <t>Rex Black Diamond</t>
  </si>
  <si>
    <t>Rex Black Diamond + Race Day Spray</t>
  </si>
  <si>
    <t>Mspeedwax New Formula</t>
  </si>
  <si>
    <t>Mspeedwax New formula test 1</t>
  </si>
  <si>
    <t>Molten Speed Wax New Formula</t>
  </si>
  <si>
    <t>Allied Grax</t>
  </si>
  <si>
    <t>Rex Black Diamond + RDS</t>
  </si>
  <si>
    <t>Rex Domestique</t>
  </si>
  <si>
    <t>`1848</t>
  </si>
  <si>
    <r>
      <t>Rex Domestique</t>
    </r>
    <r>
      <rPr>
        <b/>
        <sz val="11"/>
        <color rgb="FFFF0000"/>
        <rFont val="Calibri"/>
        <family val="2"/>
        <scheme val="minor"/>
      </rPr>
      <t xml:space="preserve"> (Extrapolated Data)</t>
    </r>
  </si>
  <si>
    <r>
      <t xml:space="preserve">Allied Grax </t>
    </r>
    <r>
      <rPr>
        <b/>
        <sz val="11"/>
        <color rgb="FFFF0000"/>
        <rFont val="Calibri"/>
        <family val="2"/>
        <scheme val="minor"/>
      </rPr>
      <t>(Extrapolated Data)</t>
    </r>
  </si>
  <si>
    <t xml:space="preserve">Revolubes </t>
  </si>
  <si>
    <r>
      <t xml:space="preserve">Allied Grax </t>
    </r>
    <r>
      <rPr>
        <b/>
        <sz val="11"/>
        <color rgb="FFFF0000"/>
        <rFont val="Calibri"/>
        <family val="2"/>
        <scheme val="minor"/>
      </rPr>
      <t>(I.P)</t>
    </r>
  </si>
  <si>
    <t>Muc Off Ludicrous AF</t>
  </si>
  <si>
    <r>
      <t>Muc Off Ludicrous AF</t>
    </r>
    <r>
      <rPr>
        <b/>
        <sz val="11"/>
        <color rgb="FFFF0000"/>
        <rFont val="Calibri"/>
        <family val="2"/>
        <scheme val="minor"/>
      </rPr>
      <t xml:space="preserve"> (Extrapolated data)</t>
    </r>
  </si>
  <si>
    <r>
      <t>Muc Off Nano Lube</t>
    </r>
    <r>
      <rPr>
        <b/>
        <sz val="11"/>
        <color rgb="FFFF0000"/>
        <rFont val="Calibri"/>
        <family val="2"/>
        <scheme val="minor"/>
      </rPr>
      <t xml:space="preserve"> (Extrapolated data)</t>
    </r>
  </si>
  <si>
    <r>
      <t xml:space="preserve">Muc Off Hydro Dynamic </t>
    </r>
    <r>
      <rPr>
        <b/>
        <sz val="11"/>
        <color rgb="FFFF0000"/>
        <rFont val="Calibri"/>
        <family val="2"/>
        <scheme val="minor"/>
      </rPr>
      <t>(Extrapolated data)</t>
    </r>
  </si>
  <si>
    <r>
      <t xml:space="preserve">Muc  Off Ludicrous AF </t>
    </r>
    <r>
      <rPr>
        <b/>
        <sz val="11"/>
        <color rgb="FFFF0000"/>
        <rFont val="Calibri"/>
        <family val="2"/>
        <scheme val="minor"/>
      </rPr>
      <t>(Extrapolated data)</t>
    </r>
  </si>
  <si>
    <r>
      <t>Muc Off Ludicrous AF</t>
    </r>
    <r>
      <rPr>
        <b/>
        <sz val="11"/>
        <color rgb="FFFF0000"/>
        <rFont val="Calibri"/>
        <family val="2"/>
        <scheme val="minor"/>
      </rPr>
      <t xml:space="preserve"> (Extrapolated Data)</t>
    </r>
  </si>
  <si>
    <t>Tru Tension Tungsten Race - (*D.A)</t>
  </si>
  <si>
    <r>
      <rPr>
        <b/>
        <sz val="16"/>
        <color rgb="FFFF00FF"/>
        <rFont val="Calibri"/>
        <family val="2"/>
        <scheme val="minor"/>
      </rPr>
      <t>WAX</t>
    </r>
    <r>
      <rPr>
        <b/>
        <sz val="16"/>
        <color theme="1"/>
        <rFont val="Calibri"/>
        <family val="2"/>
        <scheme val="minor"/>
      </rPr>
      <t xml:space="preserve"> / </t>
    </r>
    <r>
      <rPr>
        <b/>
        <sz val="16"/>
        <color rgb="FF00B050"/>
        <rFont val="Calibri"/>
        <family val="2"/>
        <scheme val="minor"/>
      </rPr>
      <t>DRIP /</t>
    </r>
    <r>
      <rPr>
        <b/>
        <sz val="16"/>
        <color theme="1"/>
        <rFont val="Calibri"/>
        <family val="2"/>
        <scheme val="minor"/>
      </rPr>
      <t xml:space="preserve"> </t>
    </r>
    <r>
      <rPr>
        <b/>
        <sz val="16"/>
        <color rgb="FF00B0F0"/>
        <rFont val="Calibri"/>
        <family val="2"/>
        <scheme val="minor"/>
      </rPr>
      <t xml:space="preserve">DRIP - WET </t>
    </r>
    <r>
      <rPr>
        <b/>
        <sz val="16"/>
        <color theme="1"/>
        <rFont val="Calibri"/>
        <family val="2"/>
        <scheme val="minor"/>
      </rPr>
      <t xml:space="preserve">/ </t>
    </r>
    <r>
      <rPr>
        <b/>
        <sz val="16"/>
        <color rgb="FFFF0000"/>
        <rFont val="Calibri"/>
        <family val="2"/>
        <scheme val="minor"/>
      </rPr>
      <t>GREASE</t>
    </r>
  </si>
  <si>
    <t>Effetto Mariposa Flower Power wax</t>
  </si>
  <si>
    <t xml:space="preserve">   </t>
  </si>
  <si>
    <t xml:space="preserve">Dura Ace Chains </t>
  </si>
  <si>
    <t xml:space="preserve">Dura Ace cassettes </t>
  </si>
  <si>
    <t xml:space="preserve">Dura ace chain rings </t>
  </si>
  <si>
    <t>Rex Black diamond</t>
  </si>
  <si>
    <t>Session S-wax</t>
  </si>
  <si>
    <t>Wolf tooth WT-1</t>
  </si>
  <si>
    <t>Wolf tooth wt-1</t>
  </si>
  <si>
    <t>Session S-Wax</t>
  </si>
  <si>
    <t>Effetto Mariposa Flower Power Wax</t>
  </si>
  <si>
    <t>Effetto Mariposa Flower power wax</t>
  </si>
  <si>
    <t>Friction / wear test - cummulative wear - Main test protocol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</si>
</sst>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quot;$&quot;#,##0;[Red]\-&quot;$&quot;#,##0"/>
    <numFmt numFmtId="165" formatCode="&quot;$&quot;#,##0.00;[Red]\-&quot;$&quot;#,##0.00"/>
    <numFmt numFmtId="166" formatCode="_-&quot;$&quot;* #,##0.00_-;\-&quot;$&quot;* #,##0.00_-;_-&quot;$&quot;* &quot;-&quot;??_-;_-@_-"/>
    <numFmt numFmtId="167" formatCode="0.0%"/>
    <numFmt numFmtId="168" formatCode="#,##0.0"/>
    <numFmt numFmtId="169" formatCode="0.000"/>
    <numFmt numFmtId="170" formatCode="0.0"/>
    <numFmt numFmtId="171" formatCode="_(&quot;$&quot;* #,##0.0_);_(&quot;$&quot;* \(#,##0.0\);_(&quot;$&quot;* &quot;-&quot;??_);_(@_)"/>
  </numFmts>
  <fonts count="60" x14ac:knownFonts="1">
    <font>
      <sz val="11"/>
      <color theme="1"/>
      <name val="Calibri"/>
      <family val="2"/>
      <scheme val="minor"/>
    </font>
    <font>
      <sz val="12"/>
      <color theme="1"/>
      <name val="Calibri"/>
      <family val="2"/>
      <scheme val="minor"/>
    </font>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sz val="8"/>
      <name val="Calibri"/>
      <family val="2"/>
      <scheme val="minor"/>
    </font>
    <font>
      <b/>
      <sz val="11"/>
      <color rgb="FF0070C0"/>
      <name val="Calibri"/>
      <family val="2"/>
      <scheme val="minor"/>
    </font>
    <font>
      <b/>
      <sz val="11"/>
      <color rgb="FF7030A0"/>
      <name val="Calibri"/>
      <family val="2"/>
      <scheme val="minor"/>
    </font>
    <font>
      <b/>
      <sz val="11"/>
      <color theme="0"/>
      <name val="Calibri"/>
      <family val="2"/>
      <scheme val="minor"/>
    </font>
    <font>
      <b/>
      <sz val="14"/>
      <color theme="1"/>
      <name val="Calibri"/>
      <family val="2"/>
      <scheme val="minor"/>
    </font>
    <font>
      <sz val="12"/>
      <color theme="1"/>
      <name val="Calibri"/>
      <family val="2"/>
      <scheme val="minor"/>
    </font>
    <font>
      <b/>
      <sz val="11"/>
      <color rgb="FFFF0000"/>
      <name val="Calibri"/>
      <family val="2"/>
      <scheme val="minor"/>
    </font>
    <font>
      <sz val="11"/>
      <color rgb="FFFF0000"/>
      <name val="Calibri"/>
      <family val="2"/>
      <scheme val="minor"/>
    </font>
    <font>
      <b/>
      <sz val="14"/>
      <color rgb="FF0070C0"/>
      <name val="Calibri"/>
      <family val="2"/>
      <scheme val="minor"/>
    </font>
    <font>
      <b/>
      <sz val="11"/>
      <color theme="0"/>
      <name val="Bauhaus 93"/>
      <family val="5"/>
    </font>
    <font>
      <b/>
      <sz val="11"/>
      <color theme="0"/>
      <name val="Britannic Bold"/>
      <family val="2"/>
    </font>
    <font>
      <b/>
      <sz val="12"/>
      <color rgb="FF0070C0"/>
      <name val="Calibri"/>
      <family val="2"/>
      <scheme val="minor"/>
    </font>
    <font>
      <b/>
      <sz val="12"/>
      <color theme="1"/>
      <name val="Calibri"/>
      <family val="2"/>
      <scheme val="minor"/>
    </font>
    <font>
      <sz val="12"/>
      <color theme="0"/>
      <name val="Calibri"/>
      <family val="2"/>
      <scheme val="minor"/>
    </font>
    <font>
      <sz val="12"/>
      <color rgb="FFFF0000"/>
      <name val="Calibri"/>
      <family val="2"/>
      <scheme val="minor"/>
    </font>
    <font>
      <b/>
      <u/>
      <sz val="12"/>
      <color rgb="FFFF0000"/>
      <name val="Calibri"/>
      <family val="2"/>
      <scheme val="minor"/>
    </font>
    <font>
      <u/>
      <sz val="12"/>
      <color rgb="FFFF0000"/>
      <name val="Calibri"/>
      <family val="2"/>
      <scheme val="minor"/>
    </font>
    <font>
      <b/>
      <sz val="12"/>
      <color theme="5" tint="-0.249977111117893"/>
      <name val="Calibri"/>
      <family val="2"/>
      <scheme val="minor"/>
    </font>
    <font>
      <b/>
      <u/>
      <sz val="11"/>
      <color rgb="FFFF0000"/>
      <name val="Calibri"/>
      <family val="2"/>
      <scheme val="minor"/>
    </font>
    <font>
      <sz val="12"/>
      <color rgb="FFFFC000"/>
      <name val="Arial Black"/>
      <family val="2"/>
    </font>
    <font>
      <sz val="11"/>
      <color rgb="FFFFC000"/>
      <name val="Calibri"/>
      <family val="2"/>
      <scheme val="minor"/>
    </font>
    <font>
      <sz val="11"/>
      <color rgb="FF7030A0"/>
      <name val="Calibri"/>
      <family val="2"/>
      <scheme val="minor"/>
    </font>
    <font>
      <b/>
      <sz val="18"/>
      <color theme="0"/>
      <name val="Calibri"/>
      <family val="2"/>
      <scheme val="minor"/>
    </font>
    <font>
      <sz val="18"/>
      <color theme="1"/>
      <name val="Calibri"/>
      <family val="2"/>
      <scheme val="minor"/>
    </font>
    <font>
      <sz val="22"/>
      <color theme="5"/>
      <name val="Bahnschrift"/>
      <family val="2"/>
    </font>
    <font>
      <u/>
      <sz val="22"/>
      <color theme="5"/>
      <name val="Berlin Sans FB"/>
      <family val="2"/>
    </font>
    <font>
      <b/>
      <sz val="12"/>
      <color rgb="FF7030A0"/>
      <name val="Calibri"/>
      <family val="2"/>
      <scheme val="minor"/>
    </font>
    <font>
      <sz val="12"/>
      <color rgb="FF7030A0"/>
      <name val="Calibri"/>
      <family val="2"/>
      <scheme val="minor"/>
    </font>
    <font>
      <b/>
      <sz val="18"/>
      <color rgb="FFFFC000"/>
      <name val="Calibri"/>
      <family val="2"/>
      <scheme val="minor"/>
    </font>
    <font>
      <sz val="18"/>
      <color rgb="FFFFC000"/>
      <name val="Calibri"/>
      <family val="2"/>
      <scheme val="minor"/>
    </font>
    <font>
      <sz val="14"/>
      <color theme="1"/>
      <name val="Calibri"/>
      <family val="2"/>
      <scheme val="minor"/>
    </font>
    <font>
      <i/>
      <sz val="14"/>
      <color theme="1"/>
      <name val="Calibri"/>
      <family val="2"/>
      <scheme val="minor"/>
    </font>
    <font>
      <b/>
      <sz val="14"/>
      <color rgb="FF7030A0"/>
      <name val="Calibri"/>
      <family val="2"/>
      <scheme val="minor"/>
    </font>
    <font>
      <sz val="14"/>
      <color rgb="FF7030A0"/>
      <name val="Calibri"/>
      <family val="2"/>
      <scheme val="minor"/>
    </font>
    <font>
      <b/>
      <sz val="18"/>
      <color theme="1"/>
      <name val="Calibri"/>
      <family val="2"/>
      <scheme val="minor"/>
    </font>
    <font>
      <b/>
      <u/>
      <sz val="18"/>
      <color theme="1"/>
      <name val="Calibri"/>
      <family val="2"/>
      <scheme val="minor"/>
    </font>
    <font>
      <b/>
      <i/>
      <sz val="14"/>
      <color rgb="FFFF0000"/>
      <name val="Calibri"/>
      <family val="2"/>
      <scheme val="minor"/>
    </font>
    <font>
      <b/>
      <sz val="14"/>
      <color theme="0"/>
      <name val="Calibri"/>
      <family val="2"/>
      <scheme val="minor"/>
    </font>
    <font>
      <sz val="14"/>
      <color theme="0"/>
      <name val="Calibri"/>
      <family val="2"/>
      <scheme val="minor"/>
    </font>
    <font>
      <b/>
      <i/>
      <sz val="14"/>
      <color rgb="FFFFC000"/>
      <name val="Calibri"/>
      <family val="2"/>
      <scheme val="minor"/>
    </font>
    <font>
      <sz val="14"/>
      <color rgb="FFFF0000"/>
      <name val="Calibri"/>
      <family val="2"/>
      <scheme val="minor"/>
    </font>
    <font>
      <b/>
      <sz val="26"/>
      <color theme="1"/>
      <name val="Calibri"/>
      <family val="2"/>
      <scheme val="minor"/>
    </font>
    <font>
      <b/>
      <sz val="20"/>
      <color theme="1"/>
      <name val="Calibri"/>
      <family val="2"/>
      <scheme val="minor"/>
    </font>
    <font>
      <b/>
      <sz val="14"/>
      <color rgb="FFFF00FF"/>
      <name val="Calibri"/>
      <family val="2"/>
      <scheme val="minor"/>
    </font>
    <font>
      <b/>
      <sz val="14"/>
      <color rgb="FF00B0F0"/>
      <name val="Calibri"/>
      <family val="2"/>
      <scheme val="minor"/>
    </font>
    <font>
      <b/>
      <sz val="14"/>
      <color rgb="FF00B050"/>
      <name val="Calibri"/>
      <family val="2"/>
      <scheme val="minor"/>
    </font>
    <font>
      <b/>
      <sz val="14"/>
      <color rgb="FFFF0000"/>
      <name val="Calibri"/>
      <family val="2"/>
      <scheme val="minor"/>
    </font>
    <font>
      <b/>
      <sz val="16"/>
      <color theme="1"/>
      <name val="Calibri"/>
      <family val="2"/>
      <scheme val="minor"/>
    </font>
    <font>
      <b/>
      <sz val="16"/>
      <color rgb="FFFF00FF"/>
      <name val="Calibri"/>
      <family val="2"/>
      <scheme val="minor"/>
    </font>
    <font>
      <b/>
      <sz val="16"/>
      <color rgb="FF00B050"/>
      <name val="Calibri"/>
      <family val="2"/>
      <scheme val="minor"/>
    </font>
    <font>
      <b/>
      <sz val="16"/>
      <color rgb="FF00B0F0"/>
      <name val="Calibri"/>
      <family val="2"/>
      <scheme val="minor"/>
    </font>
    <font>
      <b/>
      <sz val="16"/>
      <color rgb="FFFF0000"/>
      <name val="Calibri"/>
      <family val="2"/>
      <scheme val="minor"/>
    </font>
    <font>
      <b/>
      <sz val="9"/>
      <color rgb="FF000000"/>
      <name val="Tahoma"/>
      <family val="2"/>
    </font>
    <font>
      <sz val="9"/>
      <color rgb="FF000000"/>
      <name val="Tahoma"/>
      <family val="2"/>
    </font>
  </fonts>
  <fills count="22">
    <fill>
      <patternFill patternType="none"/>
    </fill>
    <fill>
      <patternFill patternType="gray125"/>
    </fill>
    <fill>
      <patternFill patternType="solid">
        <fgColor rgb="FFFF0000"/>
        <bgColor indexed="64"/>
      </patternFill>
    </fill>
    <fill>
      <patternFill patternType="solid">
        <fgColor theme="0"/>
        <bgColor indexed="64"/>
      </patternFill>
    </fill>
    <fill>
      <patternFill patternType="solid">
        <fgColor rgb="FFFFC000"/>
        <bgColor indexed="64"/>
      </patternFill>
    </fill>
    <fill>
      <patternFill patternType="solid">
        <fgColor theme="1"/>
        <bgColor indexed="64"/>
      </patternFill>
    </fill>
    <fill>
      <patternFill patternType="solid">
        <fgColor rgb="FFFFFFCC"/>
        <bgColor indexed="64"/>
      </patternFill>
    </fill>
    <fill>
      <patternFill patternType="solid">
        <fgColor theme="4" tint="0.79998168889431442"/>
        <bgColor indexed="64"/>
      </patternFill>
    </fill>
    <fill>
      <patternFill patternType="solid">
        <fgColor rgb="FFFF00FF"/>
        <bgColor indexed="64"/>
      </patternFill>
    </fill>
    <fill>
      <patternFill patternType="solid">
        <fgColor theme="0" tint="-0.499984740745262"/>
        <bgColor indexed="64"/>
      </patternFill>
    </fill>
    <fill>
      <patternFill patternType="solid">
        <fgColor rgb="FF00FF0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FFFF00"/>
        <bgColor indexed="64"/>
      </patternFill>
    </fill>
    <fill>
      <patternFill patternType="solid">
        <fgColor theme="5" tint="-0.249977111117893"/>
        <bgColor indexed="64"/>
      </patternFill>
    </fill>
    <fill>
      <patternFill patternType="solid">
        <fgColor rgb="FFFFFFFF"/>
        <bgColor indexed="64"/>
      </patternFill>
    </fill>
  </fills>
  <borders count="63">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medium">
        <color auto="1"/>
      </top>
      <bottom style="thin">
        <color auto="1"/>
      </bottom>
      <diagonal/>
    </border>
    <border>
      <left style="thin">
        <color auto="1"/>
      </left>
      <right style="thin">
        <color auto="1"/>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top/>
      <bottom/>
      <diagonal/>
    </border>
    <border>
      <left/>
      <right style="medium">
        <color auto="1"/>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diagonal/>
    </border>
    <border>
      <left/>
      <right/>
      <top/>
      <bottom style="medium">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auto="1"/>
      </right>
      <top style="medium">
        <color auto="1"/>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thin">
        <color auto="1"/>
      </right>
      <top/>
      <bottom style="thin">
        <color auto="1"/>
      </bottom>
      <diagonal/>
    </border>
    <border>
      <left/>
      <right style="medium">
        <color auto="1"/>
      </right>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top style="medium">
        <color indexed="64"/>
      </top>
      <bottom/>
      <diagonal/>
    </border>
    <border>
      <left style="medium">
        <color auto="1"/>
      </left>
      <right/>
      <top style="thin">
        <color auto="1"/>
      </top>
      <bottom style="medium">
        <color auto="1"/>
      </bottom>
      <diagonal/>
    </border>
    <border>
      <left style="thin">
        <color auto="1"/>
      </left>
      <right style="thin">
        <color auto="1"/>
      </right>
      <top/>
      <bottom style="medium">
        <color indexed="64"/>
      </bottom>
      <diagonal/>
    </border>
    <border>
      <left style="medium">
        <color indexed="64"/>
      </left>
      <right/>
      <top style="medium">
        <color indexed="64"/>
      </top>
      <bottom style="thin">
        <color auto="1"/>
      </bottom>
      <diagonal/>
    </border>
    <border>
      <left style="medium">
        <color indexed="64"/>
      </left>
      <right style="medium">
        <color indexed="64"/>
      </right>
      <top style="thin">
        <color auto="1"/>
      </top>
      <bottom/>
      <diagonal/>
    </border>
    <border>
      <left/>
      <right style="thin">
        <color auto="1"/>
      </right>
      <top/>
      <bottom style="medium">
        <color auto="1"/>
      </bottom>
      <diagonal/>
    </border>
    <border>
      <left/>
      <right/>
      <top/>
      <bottom style="thin">
        <color auto="1"/>
      </bottom>
      <diagonal/>
    </border>
    <border>
      <left/>
      <right/>
      <top style="thin">
        <color auto="1"/>
      </top>
      <bottom style="medium">
        <color indexed="64"/>
      </bottom>
      <diagonal/>
    </border>
    <border>
      <left style="thin">
        <color auto="1"/>
      </left>
      <right/>
      <top style="thin">
        <color auto="1"/>
      </top>
      <bottom/>
      <diagonal/>
    </border>
    <border>
      <left/>
      <right style="thin">
        <color auto="1"/>
      </right>
      <top/>
      <bottom/>
      <diagonal/>
    </border>
    <border>
      <left/>
      <right style="thin">
        <color auto="1"/>
      </right>
      <top style="thin">
        <color auto="1"/>
      </top>
      <bottom/>
      <diagonal/>
    </border>
    <border>
      <left style="thin">
        <color auto="1"/>
      </left>
      <right style="medium">
        <color indexed="64"/>
      </right>
      <top/>
      <bottom/>
      <diagonal/>
    </border>
    <border>
      <left style="thin">
        <color auto="1"/>
      </left>
      <right/>
      <top style="thin">
        <color auto="1"/>
      </top>
      <bottom style="thin">
        <color auto="1"/>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s>
  <cellStyleXfs count="3">
    <xf numFmtId="0" fontId="0" fillId="0" borderId="0"/>
    <xf numFmtId="9" fontId="2" fillId="0" borderId="0" applyFont="0" applyFill="0" applyBorder="0" applyAlignment="0" applyProtection="0"/>
    <xf numFmtId="44" fontId="2" fillId="0" borderId="0" applyFont="0" applyFill="0" applyBorder="0" applyAlignment="0" applyProtection="0"/>
  </cellStyleXfs>
  <cellXfs count="474">
    <xf numFmtId="0" fontId="0" fillId="0" borderId="0" xfId="0"/>
    <xf numFmtId="44" fontId="0" fillId="0" borderId="0" xfId="2" applyFont="1"/>
    <xf numFmtId="167" fontId="0" fillId="0" borderId="0" xfId="1" applyNumberFormat="1" applyFont="1"/>
    <xf numFmtId="0" fontId="9" fillId="5" borderId="0" xfId="0" applyFont="1" applyFill="1" applyAlignment="1">
      <alignment wrapText="1"/>
    </xf>
    <xf numFmtId="0" fontId="0" fillId="0" borderId="0" xfId="0" applyAlignment="1">
      <alignment wrapText="1"/>
    </xf>
    <xf numFmtId="44" fontId="12" fillId="0" borderId="12" xfId="2" applyFont="1" applyBorder="1"/>
    <xf numFmtId="44" fontId="12" fillId="0" borderId="17" xfId="2" applyFont="1" applyBorder="1"/>
    <xf numFmtId="44" fontId="12" fillId="0" borderId="18" xfId="2" applyFont="1" applyBorder="1"/>
    <xf numFmtId="44" fontId="12" fillId="0" borderId="0" xfId="2" applyFont="1" applyBorder="1"/>
    <xf numFmtId="0" fontId="0" fillId="7" borderId="16" xfId="0" applyFill="1" applyBorder="1" applyAlignment="1">
      <alignment horizontal="center"/>
    </xf>
    <xf numFmtId="0" fontId="0" fillId="0" borderId="0" xfId="0" applyAlignment="1">
      <alignment horizontal="center"/>
    </xf>
    <xf numFmtId="0" fontId="0" fillId="7" borderId="11" xfId="0" applyFill="1" applyBorder="1" applyAlignment="1">
      <alignment horizontal="center"/>
    </xf>
    <xf numFmtId="0" fontId="0" fillId="7" borderId="23" xfId="0" applyFill="1" applyBorder="1" applyAlignment="1">
      <alignment horizontal="center"/>
    </xf>
    <xf numFmtId="0" fontId="3" fillId="2" borderId="21" xfId="0" applyFont="1" applyFill="1" applyBorder="1" applyAlignment="1">
      <alignment horizontal="center"/>
    </xf>
    <xf numFmtId="44" fontId="3" fillId="0" borderId="17" xfId="2" applyFont="1" applyBorder="1"/>
    <xf numFmtId="44" fontId="3" fillId="0" borderId="12" xfId="2" applyFont="1" applyBorder="1"/>
    <xf numFmtId="0" fontId="7" fillId="6" borderId="32" xfId="0" applyFont="1" applyFill="1" applyBorder="1"/>
    <xf numFmtId="0" fontId="11" fillId="7" borderId="12" xfId="0" applyFont="1" applyFill="1" applyBorder="1" applyAlignment="1">
      <alignment vertical="top" wrapText="1"/>
    </xf>
    <xf numFmtId="0" fontId="11" fillId="11" borderId="12" xfId="0" applyFont="1" applyFill="1" applyBorder="1" applyAlignment="1">
      <alignment vertical="top" wrapText="1"/>
    </xf>
    <xf numFmtId="0" fontId="11" fillId="12" borderId="12" xfId="0" applyFont="1" applyFill="1" applyBorder="1" applyAlignment="1">
      <alignment vertical="top" wrapText="1"/>
    </xf>
    <xf numFmtId="0" fontId="11" fillId="13" borderId="12" xfId="0" applyFont="1" applyFill="1" applyBorder="1" applyAlignment="1">
      <alignment vertical="top" wrapText="1"/>
    </xf>
    <xf numFmtId="0" fontId="11" fillId="14" borderId="12" xfId="0" applyFont="1" applyFill="1" applyBorder="1" applyAlignment="1">
      <alignment vertical="top" wrapText="1"/>
    </xf>
    <xf numFmtId="0" fontId="11" fillId="16" borderId="34" xfId="0" applyFont="1" applyFill="1" applyBorder="1" applyAlignment="1">
      <alignment vertical="top" wrapText="1"/>
    </xf>
    <xf numFmtId="0" fontId="11" fillId="17" borderId="12" xfId="0" applyFont="1" applyFill="1" applyBorder="1" applyAlignment="1">
      <alignment vertical="top" wrapText="1"/>
    </xf>
    <xf numFmtId="0" fontId="11" fillId="18" borderId="12" xfId="0" applyFont="1" applyFill="1" applyBorder="1" applyAlignment="1">
      <alignment vertical="top" wrapText="1"/>
    </xf>
    <xf numFmtId="0" fontId="11" fillId="19" borderId="12" xfId="0" applyFont="1" applyFill="1" applyBorder="1" applyAlignment="1">
      <alignment vertical="top" wrapText="1"/>
    </xf>
    <xf numFmtId="0" fontId="7" fillId="19" borderId="0" xfId="0" applyFont="1" applyFill="1"/>
    <xf numFmtId="0" fontId="19" fillId="20" borderId="12" xfId="0" applyFont="1" applyFill="1" applyBorder="1" applyAlignment="1">
      <alignment vertical="top" wrapText="1"/>
    </xf>
    <xf numFmtId="0" fontId="11" fillId="10" borderId="12" xfId="0" applyFont="1" applyFill="1" applyBorder="1" applyAlignment="1">
      <alignment vertical="top" wrapText="1"/>
    </xf>
    <xf numFmtId="0" fontId="11" fillId="15" borderId="12" xfId="0" applyFont="1" applyFill="1" applyBorder="1" applyAlignment="1">
      <alignment vertical="top" wrapText="1"/>
    </xf>
    <xf numFmtId="0" fontId="14" fillId="6" borderId="12" xfId="0" applyFont="1" applyFill="1" applyBorder="1" applyAlignment="1">
      <alignment horizontal="center"/>
    </xf>
    <xf numFmtId="44" fontId="10" fillId="0" borderId="0" xfId="2" applyFont="1" applyAlignment="1">
      <alignment vertical="center"/>
    </xf>
    <xf numFmtId="44" fontId="3" fillId="8" borderId="2" xfId="2" applyFont="1" applyFill="1" applyBorder="1"/>
    <xf numFmtId="44" fontId="7" fillId="6" borderId="5" xfId="2" applyFont="1" applyFill="1" applyBorder="1"/>
    <xf numFmtId="44" fontId="15" fillId="9" borderId="2" xfId="2" applyFont="1" applyFill="1" applyBorder="1"/>
    <xf numFmtId="44" fontId="18" fillId="0" borderId="0" xfId="2" applyFont="1"/>
    <xf numFmtId="44" fontId="16" fillId="20" borderId="2" xfId="2" applyFont="1" applyFill="1" applyBorder="1"/>
    <xf numFmtId="44" fontId="9" fillId="9" borderId="15" xfId="2" applyFont="1" applyFill="1" applyBorder="1"/>
    <xf numFmtId="44" fontId="23" fillId="0" borderId="0" xfId="2" applyFont="1"/>
    <xf numFmtId="44" fontId="11" fillId="0" borderId="0" xfId="2" applyFont="1" applyAlignment="1">
      <alignment vertical="center"/>
    </xf>
    <xf numFmtId="44" fontId="7" fillId="6" borderId="1" xfId="2" applyFont="1" applyFill="1" applyBorder="1"/>
    <xf numFmtId="0" fontId="7" fillId="6" borderId="1" xfId="0" applyFont="1" applyFill="1" applyBorder="1" applyAlignment="1">
      <alignment horizontal="center"/>
    </xf>
    <xf numFmtId="164" fontId="7" fillId="6" borderId="1" xfId="0" applyNumberFormat="1" applyFont="1" applyFill="1" applyBorder="1" applyAlignment="1">
      <alignment horizontal="center"/>
    </xf>
    <xf numFmtId="44" fontId="12" fillId="0" borderId="18" xfId="2" applyFont="1" applyBorder="1" applyAlignment="1">
      <alignment horizontal="center"/>
    </xf>
    <xf numFmtId="44" fontId="12" fillId="0" borderId="0" xfId="2" applyFont="1" applyBorder="1" applyAlignment="1">
      <alignment horizontal="center"/>
    </xf>
    <xf numFmtId="44" fontId="3" fillId="0" borderId="17" xfId="2" applyFont="1" applyBorder="1" applyAlignment="1">
      <alignment horizontal="center"/>
    </xf>
    <xf numFmtId="0" fontId="0" fillId="3" borderId="0" xfId="0" applyFill="1" applyAlignment="1">
      <alignment horizontal="center"/>
    </xf>
    <xf numFmtId="44" fontId="12" fillId="0" borderId="19" xfId="2" applyFont="1" applyBorder="1" applyAlignment="1">
      <alignment horizontal="center"/>
    </xf>
    <xf numFmtId="44" fontId="7" fillId="6" borderId="6" xfId="2" applyFont="1" applyFill="1" applyBorder="1"/>
    <xf numFmtId="44" fontId="0" fillId="7" borderId="24" xfId="2" applyFont="1" applyFill="1" applyBorder="1" applyAlignment="1">
      <alignment horizontal="center"/>
    </xf>
    <xf numFmtId="0" fontId="7" fillId="6" borderId="33" xfId="0" applyFont="1" applyFill="1" applyBorder="1"/>
    <xf numFmtId="44" fontId="13" fillId="0" borderId="0" xfId="2" applyFont="1" applyAlignment="1"/>
    <xf numFmtId="0" fontId="13" fillId="0" borderId="0" xfId="0" applyFont="1" applyAlignment="1"/>
    <xf numFmtId="44" fontId="12" fillId="0" borderId="18" xfId="2" applyFont="1" applyBorder="1" applyAlignment="1"/>
    <xf numFmtId="44" fontId="13" fillId="7" borderId="28" xfId="2" applyFont="1" applyFill="1" applyBorder="1" applyAlignment="1"/>
    <xf numFmtId="44" fontId="13" fillId="7" borderId="6" xfId="2" applyFont="1" applyFill="1" applyBorder="1" applyAlignment="1"/>
    <xf numFmtId="44" fontId="13" fillId="7" borderId="9" xfId="2" applyFont="1" applyFill="1" applyBorder="1" applyAlignment="1"/>
    <xf numFmtId="44" fontId="13" fillId="11" borderId="28" xfId="2" applyFont="1" applyFill="1" applyBorder="1" applyAlignment="1"/>
    <xf numFmtId="44" fontId="13" fillId="11" borderId="6" xfId="2" applyFont="1" applyFill="1" applyBorder="1" applyAlignment="1"/>
    <xf numFmtId="44" fontId="13" fillId="11" borderId="9" xfId="2" applyFont="1" applyFill="1" applyBorder="1" applyAlignment="1"/>
    <xf numFmtId="168" fontId="0" fillId="7" borderId="15" xfId="2" applyNumberFormat="1" applyFont="1" applyFill="1" applyBorder="1"/>
    <xf numFmtId="171" fontId="0" fillId="7" borderId="15" xfId="2" applyNumberFormat="1" applyFont="1" applyFill="1" applyBorder="1"/>
    <xf numFmtId="171" fontId="0" fillId="7" borderId="15" xfId="2" applyNumberFormat="1" applyFont="1" applyFill="1" applyBorder="1" applyAlignment="1">
      <alignment horizontal="center"/>
    </xf>
    <xf numFmtId="44" fontId="13" fillId="12" borderId="6" xfId="2" applyFont="1" applyFill="1" applyBorder="1" applyAlignment="1"/>
    <xf numFmtId="44" fontId="13" fillId="12" borderId="9" xfId="2" applyFont="1" applyFill="1" applyBorder="1" applyAlignment="1"/>
    <xf numFmtId="2" fontId="0" fillId="7" borderId="16" xfId="0" applyNumberFormat="1" applyFill="1" applyBorder="1" applyAlignment="1">
      <alignment horizontal="center"/>
    </xf>
    <xf numFmtId="170" fontId="0" fillId="7" borderId="16" xfId="0" applyNumberFormat="1" applyFill="1" applyBorder="1" applyAlignment="1">
      <alignment horizontal="center"/>
    </xf>
    <xf numFmtId="170" fontId="0" fillId="7" borderId="11" xfId="0" applyNumberFormat="1" applyFill="1" applyBorder="1" applyAlignment="1">
      <alignment horizontal="center"/>
    </xf>
    <xf numFmtId="170" fontId="0" fillId="7" borderId="23" xfId="0" applyNumberFormat="1" applyFill="1" applyBorder="1" applyAlignment="1">
      <alignment horizontal="center"/>
    </xf>
    <xf numFmtId="170" fontId="0" fillId="7" borderId="5" xfId="0" applyNumberFormat="1" applyFill="1" applyBorder="1" applyAlignment="1">
      <alignment horizontal="center"/>
    </xf>
    <xf numFmtId="170" fontId="0" fillId="7" borderId="7" xfId="0" applyNumberFormat="1" applyFill="1" applyBorder="1" applyAlignment="1">
      <alignment horizontal="center"/>
    </xf>
    <xf numFmtId="170" fontId="0" fillId="11" borderId="5" xfId="0" applyNumberFormat="1" applyFill="1" applyBorder="1" applyAlignment="1">
      <alignment horizontal="center"/>
    </xf>
    <xf numFmtId="170" fontId="0" fillId="11" borderId="7" xfId="0" applyNumberFormat="1" applyFill="1" applyBorder="1" applyAlignment="1">
      <alignment horizontal="center"/>
    </xf>
    <xf numFmtId="44" fontId="0" fillId="9" borderId="14" xfId="2" applyFont="1" applyFill="1" applyBorder="1" applyAlignment="1">
      <alignment horizontal="center"/>
    </xf>
    <xf numFmtId="44" fontId="0" fillId="9" borderId="24" xfId="2" applyFont="1" applyFill="1" applyBorder="1" applyAlignment="1">
      <alignment horizontal="center"/>
    </xf>
    <xf numFmtId="44" fontId="0" fillId="9" borderId="14" xfId="2" applyFont="1" applyFill="1" applyBorder="1"/>
    <xf numFmtId="168" fontId="0" fillId="19" borderId="15" xfId="2" applyNumberFormat="1" applyFont="1" applyFill="1" applyBorder="1"/>
    <xf numFmtId="0" fontId="26" fillId="5" borderId="0" xfId="0" applyFont="1" applyFill="1" applyBorder="1" applyAlignment="1">
      <alignment wrapText="1"/>
    </xf>
    <xf numFmtId="0" fontId="7" fillId="6" borderId="44" xfId="0" applyFont="1" applyFill="1" applyBorder="1"/>
    <xf numFmtId="0" fontId="7" fillId="6" borderId="22" xfId="0" applyFont="1" applyFill="1" applyBorder="1"/>
    <xf numFmtId="44" fontId="12" fillId="19" borderId="21" xfId="0" applyNumberFormat="1" applyFont="1" applyFill="1" applyBorder="1" applyAlignment="1"/>
    <xf numFmtId="0" fontId="24" fillId="19" borderId="35" xfId="0" applyFont="1" applyFill="1" applyBorder="1" applyAlignment="1"/>
    <xf numFmtId="0" fontId="8" fillId="0" borderId="0" xfId="0" applyFont="1" applyAlignment="1">
      <alignment wrapText="1"/>
    </xf>
    <xf numFmtId="0" fontId="27" fillId="0" borderId="0" xfId="0" applyFont="1" applyAlignment="1">
      <alignment wrapText="1"/>
    </xf>
    <xf numFmtId="0" fontId="29" fillId="0" borderId="0" xfId="0" applyFont="1" applyAlignment="1">
      <alignment horizontal="center"/>
    </xf>
    <xf numFmtId="0" fontId="3" fillId="0" borderId="40" xfId="0" applyFont="1" applyBorder="1" applyAlignment="1">
      <alignment wrapText="1"/>
    </xf>
    <xf numFmtId="0" fontId="0" fillId="3" borderId="36" xfId="0" applyFill="1" applyBorder="1"/>
    <xf numFmtId="44" fontId="13" fillId="3" borderId="47" xfId="2" applyFont="1" applyFill="1" applyBorder="1" applyAlignment="1"/>
    <xf numFmtId="0" fontId="0" fillId="3" borderId="47" xfId="0" applyFill="1" applyBorder="1" applyAlignment="1">
      <alignment horizontal="center"/>
    </xf>
    <xf numFmtId="0" fontId="13" fillId="3" borderId="37" xfId="0" applyFont="1" applyFill="1" applyBorder="1" applyAlignment="1"/>
    <xf numFmtId="0" fontId="0" fillId="3" borderId="38" xfId="0" applyFill="1" applyBorder="1"/>
    <xf numFmtId="44" fontId="13" fillId="3" borderId="0" xfId="2" applyFont="1" applyFill="1" applyBorder="1" applyAlignment="1"/>
    <xf numFmtId="0" fontId="0" fillId="3" borderId="0" xfId="0" applyFill="1" applyBorder="1" applyAlignment="1">
      <alignment horizontal="center"/>
    </xf>
    <xf numFmtId="0" fontId="13" fillId="3" borderId="24" xfId="0" applyFont="1" applyFill="1" applyBorder="1" applyAlignment="1"/>
    <xf numFmtId="0" fontId="0" fillId="3" borderId="0" xfId="0" applyFill="1" applyBorder="1" applyAlignment="1">
      <alignment wrapText="1"/>
    </xf>
    <xf numFmtId="0" fontId="11" fillId="3" borderId="38" xfId="0" applyFont="1" applyFill="1" applyBorder="1"/>
    <xf numFmtId="44" fontId="20" fillId="3" borderId="0" xfId="2" applyFont="1" applyFill="1" applyBorder="1" applyAlignment="1"/>
    <xf numFmtId="0" fontId="11" fillId="3" borderId="0" xfId="0" applyFont="1" applyFill="1" applyBorder="1" applyAlignment="1">
      <alignment horizontal="center"/>
    </xf>
    <xf numFmtId="0" fontId="20" fillId="3" borderId="24" xfId="0" applyFont="1" applyFill="1" applyBorder="1" applyAlignment="1"/>
    <xf numFmtId="0" fontId="11" fillId="3" borderId="38" xfId="0" applyFont="1" applyFill="1" applyBorder="1" applyAlignment="1">
      <alignment wrapText="1"/>
    </xf>
    <xf numFmtId="0" fontId="11" fillId="3" borderId="0" xfId="0" applyFont="1" applyFill="1" applyBorder="1" applyAlignment="1">
      <alignment wrapText="1"/>
    </xf>
    <xf numFmtId="0" fontId="11" fillId="3" borderId="24" xfId="0" applyFont="1" applyFill="1" applyBorder="1" applyAlignment="1">
      <alignment wrapText="1"/>
    </xf>
    <xf numFmtId="0" fontId="11" fillId="3" borderId="38" xfId="0" applyFont="1" applyFill="1" applyBorder="1" applyAlignment="1"/>
    <xf numFmtId="0" fontId="11" fillId="3" borderId="0" xfId="0" applyFont="1" applyFill="1" applyBorder="1" applyAlignment="1"/>
    <xf numFmtId="0" fontId="11" fillId="3" borderId="24" xfId="0" applyFont="1" applyFill="1" applyBorder="1" applyAlignment="1"/>
    <xf numFmtId="0" fontId="0" fillId="3" borderId="39" xfId="0" applyFill="1" applyBorder="1" applyAlignment="1">
      <alignment wrapText="1"/>
    </xf>
    <xf numFmtId="0" fontId="0" fillId="3" borderId="35" xfId="0" applyFill="1" applyBorder="1" applyAlignment="1">
      <alignment wrapText="1"/>
    </xf>
    <xf numFmtId="0" fontId="0" fillId="3" borderId="40" xfId="0" applyFill="1" applyBorder="1" applyAlignment="1">
      <alignment wrapText="1"/>
    </xf>
    <xf numFmtId="0" fontId="14" fillId="6" borderId="17" xfId="0" applyFont="1" applyFill="1" applyBorder="1"/>
    <xf numFmtId="0" fontId="3" fillId="0" borderId="19" xfId="0" applyFont="1" applyBorder="1" applyAlignment="1">
      <alignment horizontal="center"/>
    </xf>
    <xf numFmtId="3" fontId="12" fillId="0" borderId="29" xfId="2" applyNumberFormat="1" applyFont="1" applyBorder="1" applyAlignment="1">
      <alignment horizontal="center"/>
    </xf>
    <xf numFmtId="0" fontId="7" fillId="6" borderId="42" xfId="0" applyFont="1" applyFill="1" applyBorder="1"/>
    <xf numFmtId="3" fontId="12" fillId="0" borderId="42" xfId="2" applyNumberFormat="1" applyFont="1" applyBorder="1" applyAlignment="1">
      <alignment horizontal="center"/>
    </xf>
    <xf numFmtId="3" fontId="12" fillId="0" borderId="32" xfId="2" applyNumberFormat="1" applyFont="1" applyBorder="1" applyAlignment="1">
      <alignment horizontal="center"/>
    </xf>
    <xf numFmtId="3" fontId="12" fillId="0" borderId="33" xfId="2" applyNumberFormat="1" applyFont="1" applyBorder="1" applyAlignment="1">
      <alignment horizontal="center"/>
    </xf>
    <xf numFmtId="3" fontId="12" fillId="0" borderId="41" xfId="2" applyNumberFormat="1" applyFont="1" applyBorder="1" applyAlignment="1">
      <alignment horizontal="center"/>
    </xf>
    <xf numFmtId="0" fontId="3" fillId="0" borderId="4" xfId="0" applyFont="1" applyBorder="1" applyAlignment="1">
      <alignment horizontal="center"/>
    </xf>
    <xf numFmtId="0" fontId="3" fillId="0" borderId="6" xfId="0" applyFont="1" applyBorder="1" applyAlignment="1">
      <alignment horizontal="center"/>
    </xf>
    <xf numFmtId="3" fontId="12" fillId="0" borderId="30" xfId="2" applyNumberFormat="1" applyFont="1" applyBorder="1" applyAlignment="1">
      <alignment horizontal="center"/>
    </xf>
    <xf numFmtId="0" fontId="3" fillId="0" borderId="9" xfId="0" applyFont="1" applyBorder="1" applyAlignment="1">
      <alignment horizontal="center"/>
    </xf>
    <xf numFmtId="44" fontId="13" fillId="0" borderId="49" xfId="2" applyFont="1" applyBorder="1" applyAlignment="1">
      <alignment wrapText="1"/>
    </xf>
    <xf numFmtId="0" fontId="3" fillId="0" borderId="50" xfId="0" applyFont="1" applyBorder="1" applyAlignment="1">
      <alignment horizontal="center"/>
    </xf>
    <xf numFmtId="0" fontId="3" fillId="0" borderId="20" xfId="0" applyFont="1" applyBorder="1" applyAlignment="1">
      <alignment horizontal="center"/>
    </xf>
    <xf numFmtId="0" fontId="3" fillId="0" borderId="48" xfId="0" applyFont="1" applyBorder="1" applyAlignment="1">
      <alignment horizontal="center"/>
    </xf>
    <xf numFmtId="44" fontId="13" fillId="0" borderId="11" xfId="2" applyFont="1" applyBorder="1" applyAlignment="1">
      <alignment wrapText="1"/>
    </xf>
    <xf numFmtId="0" fontId="3" fillId="0" borderId="49" xfId="0" applyFont="1" applyBorder="1" applyAlignment="1">
      <alignment horizontal="center" wrapText="1"/>
    </xf>
    <xf numFmtId="0" fontId="0" fillId="0" borderId="0" xfId="0" applyAlignment="1">
      <alignment wrapText="1"/>
    </xf>
    <xf numFmtId="44" fontId="13" fillId="7" borderId="32" xfId="2" applyFont="1" applyFill="1" applyBorder="1" applyAlignment="1"/>
    <xf numFmtId="44" fontId="13" fillId="7" borderId="31" xfId="2" applyFont="1" applyFill="1" applyBorder="1" applyAlignment="1"/>
    <xf numFmtId="44" fontId="13" fillId="7" borderId="51" xfId="2" applyFont="1" applyFill="1" applyBorder="1" applyAlignment="1"/>
    <xf numFmtId="44" fontId="12" fillId="0" borderId="40" xfId="2" applyFont="1" applyBorder="1" applyAlignment="1"/>
    <xf numFmtId="44" fontId="13" fillId="7" borderId="14" xfId="2" applyFont="1" applyFill="1" applyBorder="1" applyAlignment="1"/>
    <xf numFmtId="44" fontId="12" fillId="7" borderId="40" xfId="2" applyFont="1" applyFill="1" applyBorder="1" applyAlignment="1"/>
    <xf numFmtId="44" fontId="13" fillId="11" borderId="14" xfId="2" applyFont="1" applyFill="1" applyBorder="1" applyAlignment="1"/>
    <xf numFmtId="44" fontId="12" fillId="11" borderId="40" xfId="2" applyFont="1" applyFill="1" applyBorder="1" applyAlignment="1"/>
    <xf numFmtId="0" fontId="12" fillId="12" borderId="52" xfId="0" applyFont="1" applyFill="1" applyBorder="1" applyAlignment="1">
      <alignment horizontal="center"/>
    </xf>
    <xf numFmtId="44" fontId="12" fillId="12" borderId="6" xfId="2" applyNumberFormat="1" applyFont="1" applyFill="1" applyBorder="1" applyAlignment="1"/>
    <xf numFmtId="44" fontId="12" fillId="12" borderId="28" xfId="2" applyNumberFormat="1" applyFont="1" applyFill="1" applyBorder="1" applyAlignment="1"/>
    <xf numFmtId="44" fontId="12" fillId="12" borderId="14" xfId="2" applyNumberFormat="1" applyFont="1" applyFill="1" applyBorder="1" applyAlignment="1"/>
    <xf numFmtId="44" fontId="12" fillId="12" borderId="40" xfId="2" applyFont="1" applyFill="1" applyBorder="1" applyAlignment="1"/>
    <xf numFmtId="0" fontId="24" fillId="19" borderId="35" xfId="0" applyFont="1" applyFill="1" applyBorder="1" applyAlignment="1">
      <alignment wrapText="1"/>
    </xf>
    <xf numFmtId="0" fontId="12" fillId="7" borderId="52" xfId="0" applyFont="1" applyFill="1" applyBorder="1" applyAlignment="1">
      <alignment horizontal="center" wrapText="1"/>
    </xf>
    <xf numFmtId="0" fontId="12" fillId="11" borderId="52" xfId="0" applyFont="1" applyFill="1" applyBorder="1" applyAlignment="1">
      <alignment horizontal="center" wrapText="1"/>
    </xf>
    <xf numFmtId="44" fontId="12" fillId="0" borderId="35" xfId="2" applyFont="1" applyBorder="1" applyAlignment="1"/>
    <xf numFmtId="0" fontId="12" fillId="7" borderId="35" xfId="0" applyFont="1" applyFill="1" applyBorder="1" applyAlignment="1">
      <alignment horizontal="center"/>
    </xf>
    <xf numFmtId="44" fontId="12" fillId="7" borderId="35" xfId="2" applyFont="1" applyFill="1" applyBorder="1" applyAlignment="1"/>
    <xf numFmtId="0" fontId="12" fillId="11" borderId="35" xfId="0" applyFont="1" applyFill="1" applyBorder="1" applyAlignment="1">
      <alignment horizontal="center"/>
    </xf>
    <xf numFmtId="44" fontId="12" fillId="11" borderId="35" xfId="2" applyFont="1" applyFill="1" applyBorder="1" applyAlignment="1"/>
    <xf numFmtId="0" fontId="12" fillId="12" borderId="35" xfId="0" applyFont="1" applyFill="1" applyBorder="1" applyAlignment="1">
      <alignment horizontal="center"/>
    </xf>
    <xf numFmtId="44" fontId="12" fillId="12" borderId="35" xfId="2" applyFont="1" applyFill="1" applyBorder="1" applyAlignment="1"/>
    <xf numFmtId="44" fontId="12" fillId="19" borderId="45" xfId="0" applyNumberFormat="1" applyFont="1" applyFill="1" applyBorder="1" applyAlignment="1"/>
    <xf numFmtId="170" fontId="0" fillId="7" borderId="2" xfId="0" applyNumberFormat="1" applyFill="1" applyBorder="1" applyAlignment="1">
      <alignment horizontal="center"/>
    </xf>
    <xf numFmtId="44" fontId="13" fillId="7" borderId="4" xfId="2" applyFont="1" applyFill="1" applyBorder="1" applyAlignment="1"/>
    <xf numFmtId="170" fontId="0" fillId="11" borderId="2" xfId="0" applyNumberFormat="1" applyFill="1" applyBorder="1" applyAlignment="1">
      <alignment horizontal="center"/>
    </xf>
    <xf numFmtId="44" fontId="13" fillId="11" borderId="4" xfId="2" applyFont="1" applyFill="1" applyBorder="1" applyAlignment="1"/>
    <xf numFmtId="44" fontId="13" fillId="12" borderId="4" xfId="2" applyFont="1" applyFill="1" applyBorder="1" applyAlignment="1"/>
    <xf numFmtId="44" fontId="12" fillId="19" borderId="54" xfId="2" applyNumberFormat="1" applyFont="1" applyFill="1" applyBorder="1" applyAlignment="1"/>
    <xf numFmtId="170" fontId="13" fillId="7" borderId="33" xfId="2" applyNumberFormat="1" applyFont="1" applyFill="1" applyBorder="1" applyAlignment="1"/>
    <xf numFmtId="170" fontId="13" fillId="7" borderId="7" xfId="2" applyNumberFormat="1" applyFont="1" applyFill="1" applyBorder="1" applyAlignment="1">
      <alignment horizontal="center"/>
    </xf>
    <xf numFmtId="170" fontId="13" fillId="7" borderId="9" xfId="2" applyNumberFormat="1" applyFont="1" applyFill="1" applyBorder="1" applyAlignment="1"/>
    <xf numFmtId="170" fontId="13" fillId="11" borderId="7" xfId="2" applyNumberFormat="1" applyFont="1" applyFill="1" applyBorder="1" applyAlignment="1">
      <alignment horizontal="center"/>
    </xf>
    <xf numFmtId="170" fontId="13" fillId="11" borderId="9" xfId="2" applyNumberFormat="1" applyFont="1" applyFill="1" applyBorder="1" applyAlignment="1"/>
    <xf numFmtId="170" fontId="13" fillId="12" borderId="7" xfId="2" applyNumberFormat="1" applyFont="1" applyFill="1" applyBorder="1" applyAlignment="1">
      <alignment horizontal="center"/>
    </xf>
    <xf numFmtId="44" fontId="12" fillId="12" borderId="9" xfId="2" applyNumberFormat="1" applyFont="1" applyFill="1" applyBorder="1" applyAlignment="1"/>
    <xf numFmtId="44" fontId="12" fillId="12" borderId="4" xfId="2" applyNumberFormat="1" applyFont="1" applyFill="1" applyBorder="1" applyAlignment="1"/>
    <xf numFmtId="44" fontId="13" fillId="7" borderId="33" xfId="2" applyFont="1" applyFill="1" applyBorder="1" applyAlignment="1"/>
    <xf numFmtId="44" fontId="13" fillId="7" borderId="7" xfId="2" applyFont="1" applyFill="1" applyBorder="1" applyAlignment="1">
      <alignment horizontal="center"/>
    </xf>
    <xf numFmtId="0" fontId="0" fillId="21" borderId="0" xfId="0" applyFill="1"/>
    <xf numFmtId="0" fontId="40" fillId="0" borderId="40" xfId="0" applyFont="1" applyBorder="1"/>
    <xf numFmtId="0" fontId="0" fillId="0" borderId="0" xfId="0" applyAlignment="1">
      <alignment wrapText="1"/>
    </xf>
    <xf numFmtId="0" fontId="13" fillId="3" borderId="37" xfId="0" applyFont="1" applyFill="1" applyBorder="1"/>
    <xf numFmtId="0" fontId="13" fillId="3" borderId="24" xfId="0" applyFont="1" applyFill="1" applyBorder="1"/>
    <xf numFmtId="0" fontId="11" fillId="3" borderId="0" xfId="0" applyFont="1" applyFill="1" applyAlignment="1">
      <alignment horizontal="center"/>
    </xf>
    <xf numFmtId="0" fontId="20" fillId="3" borderId="24" xfId="0" applyFont="1" applyFill="1" applyBorder="1"/>
    <xf numFmtId="0" fontId="11" fillId="3" borderId="0" xfId="0" applyFont="1" applyFill="1"/>
    <xf numFmtId="0" fontId="11" fillId="3" borderId="24" xfId="0" applyFont="1" applyFill="1" applyBorder="1"/>
    <xf numFmtId="0" fontId="0" fillId="3" borderId="0" xfId="0" applyFill="1" applyAlignment="1">
      <alignment wrapText="1"/>
    </xf>
    <xf numFmtId="0" fontId="13" fillId="0" borderId="0" xfId="0" applyFont="1"/>
    <xf numFmtId="0" fontId="0" fillId="0" borderId="0" xfId="0" applyAlignment="1">
      <alignment wrapText="1"/>
    </xf>
    <xf numFmtId="44" fontId="12" fillId="19" borderId="21" xfId="2" applyNumberFormat="1" applyFont="1" applyFill="1" applyBorder="1" applyAlignment="1"/>
    <xf numFmtId="169" fontId="0" fillId="7" borderId="16" xfId="0" applyNumberFormat="1" applyFill="1" applyBorder="1" applyAlignment="1">
      <alignment horizontal="center"/>
    </xf>
    <xf numFmtId="2" fontId="0" fillId="7" borderId="23" xfId="0" applyNumberFormat="1" applyFill="1" applyBorder="1" applyAlignment="1">
      <alignment horizontal="center"/>
    </xf>
    <xf numFmtId="2" fontId="0" fillId="12" borderId="2" xfId="0" applyNumberFormat="1" applyFill="1" applyBorder="1" applyAlignment="1">
      <alignment horizontal="center"/>
    </xf>
    <xf numFmtId="2" fontId="0" fillId="12" borderId="5" xfId="0" applyNumberFormat="1" applyFill="1" applyBorder="1" applyAlignment="1">
      <alignment horizontal="center"/>
    </xf>
    <xf numFmtId="2" fontId="0" fillId="12" borderId="7" xfId="0" applyNumberFormat="1" applyFill="1" applyBorder="1" applyAlignment="1">
      <alignment horizontal="center"/>
    </xf>
    <xf numFmtId="0" fontId="18" fillId="0" borderId="24" xfId="0" applyFont="1" applyBorder="1"/>
    <xf numFmtId="0" fontId="24" fillId="19" borderId="0" xfId="0" applyFont="1" applyFill="1" applyBorder="1" applyAlignment="1"/>
    <xf numFmtId="44" fontId="12" fillId="0" borderId="24" xfId="2" applyFont="1" applyBorder="1" applyAlignment="1"/>
    <xf numFmtId="0" fontId="12" fillId="7" borderId="56" xfId="0" applyFont="1" applyFill="1" applyBorder="1" applyAlignment="1">
      <alignment horizontal="center" wrapText="1"/>
    </xf>
    <xf numFmtId="44" fontId="12" fillId="7" borderId="24" xfId="2" applyFont="1" applyFill="1" applyBorder="1" applyAlignment="1"/>
    <xf numFmtId="0" fontId="12" fillId="11" borderId="56" xfId="0" applyFont="1" applyFill="1" applyBorder="1" applyAlignment="1">
      <alignment horizontal="center" wrapText="1"/>
    </xf>
    <xf numFmtId="44" fontId="12" fillId="11" borderId="24" xfId="2" applyFont="1" applyFill="1" applyBorder="1" applyAlignment="1"/>
    <xf numFmtId="0" fontId="12" fillId="12" borderId="56" xfId="0" applyFont="1" applyFill="1" applyBorder="1" applyAlignment="1">
      <alignment horizontal="center"/>
    </xf>
    <xf numFmtId="44" fontId="12" fillId="12" borderId="24" xfId="2" applyFont="1" applyFill="1" applyBorder="1" applyAlignment="1"/>
    <xf numFmtId="0" fontId="7" fillId="6" borderId="1" xfId="0" applyFont="1" applyFill="1" applyBorder="1"/>
    <xf numFmtId="44" fontId="12" fillId="19" borderId="1" xfId="0" applyNumberFormat="1" applyFont="1" applyFill="1" applyBorder="1" applyAlignment="1"/>
    <xf numFmtId="44" fontId="13" fillId="7" borderId="1" xfId="2" applyFont="1" applyFill="1" applyBorder="1" applyAlignment="1"/>
    <xf numFmtId="170" fontId="13" fillId="7" borderId="1" xfId="2" applyNumberFormat="1" applyFont="1" applyFill="1" applyBorder="1" applyAlignment="1">
      <alignment horizontal="center"/>
    </xf>
    <xf numFmtId="170" fontId="13" fillId="11" borderId="1" xfId="2" applyNumberFormat="1" applyFont="1" applyFill="1" applyBorder="1" applyAlignment="1">
      <alignment horizontal="center"/>
    </xf>
    <xf numFmtId="44" fontId="13" fillId="11" borderId="1" xfId="2" applyFont="1" applyFill="1" applyBorder="1" applyAlignment="1"/>
    <xf numFmtId="170" fontId="13" fillId="12" borderId="1" xfId="2" applyNumberFormat="1" applyFont="1" applyFill="1" applyBorder="1" applyAlignment="1">
      <alignment horizontal="center"/>
    </xf>
    <xf numFmtId="44" fontId="12" fillId="19" borderId="1" xfId="2" applyNumberFormat="1" applyFont="1" applyFill="1" applyBorder="1" applyAlignment="1"/>
    <xf numFmtId="0" fontId="7" fillId="6" borderId="2" xfId="0" applyFont="1" applyFill="1" applyBorder="1"/>
    <xf numFmtId="44" fontId="12" fillId="19" borderId="3" xfId="0" applyNumberFormat="1" applyFont="1" applyFill="1" applyBorder="1" applyAlignment="1"/>
    <xf numFmtId="44" fontId="13" fillId="7" borderId="3" xfId="2" applyFont="1" applyFill="1" applyBorder="1" applyAlignment="1"/>
    <xf numFmtId="170" fontId="13" fillId="7" borderId="3" xfId="2" applyNumberFormat="1" applyFont="1" applyFill="1" applyBorder="1" applyAlignment="1">
      <alignment horizontal="center"/>
    </xf>
    <xf numFmtId="170" fontId="13" fillId="11" borderId="3" xfId="2" applyNumberFormat="1" applyFont="1" applyFill="1" applyBorder="1" applyAlignment="1">
      <alignment horizontal="center"/>
    </xf>
    <xf numFmtId="44" fontId="13" fillId="11" borderId="3" xfId="2" applyFont="1" applyFill="1" applyBorder="1" applyAlignment="1"/>
    <xf numFmtId="170" fontId="13" fillId="12" borderId="3" xfId="2" applyNumberFormat="1" applyFont="1" applyFill="1" applyBorder="1" applyAlignment="1">
      <alignment horizontal="center"/>
    </xf>
    <xf numFmtId="0" fontId="7" fillId="6" borderId="5" xfId="0" applyFont="1" applyFill="1" applyBorder="1"/>
    <xf numFmtId="0" fontId="7" fillId="6" borderId="7" xfId="0" applyFont="1" applyFill="1" applyBorder="1"/>
    <xf numFmtId="44" fontId="12" fillId="19" borderId="8" xfId="2" applyNumberFormat="1" applyFont="1" applyFill="1" applyBorder="1" applyAlignment="1"/>
    <xf numFmtId="44" fontId="13" fillId="7" borderId="8" xfId="2" applyFont="1" applyFill="1" applyBorder="1" applyAlignment="1"/>
    <xf numFmtId="170" fontId="13" fillId="7" borderId="8" xfId="2" applyNumberFormat="1" applyFont="1" applyFill="1" applyBorder="1" applyAlignment="1">
      <alignment horizontal="center"/>
    </xf>
    <xf numFmtId="170" fontId="13" fillId="11" borderId="8" xfId="2" applyNumberFormat="1" applyFont="1" applyFill="1" applyBorder="1" applyAlignment="1">
      <alignment horizontal="center"/>
    </xf>
    <xf numFmtId="44" fontId="13" fillId="11" borderId="8" xfId="2" applyFont="1" applyFill="1" applyBorder="1" applyAlignment="1"/>
    <xf numFmtId="170" fontId="13" fillId="12" borderId="8" xfId="2" applyNumberFormat="1" applyFont="1" applyFill="1" applyBorder="1" applyAlignment="1">
      <alignment horizontal="center"/>
    </xf>
    <xf numFmtId="2" fontId="13" fillId="12" borderId="1" xfId="2" applyNumberFormat="1" applyFont="1" applyFill="1" applyBorder="1" applyAlignment="1">
      <alignment horizontal="center"/>
    </xf>
    <xf numFmtId="2" fontId="13" fillId="12" borderId="3" xfId="2" applyNumberFormat="1" applyFont="1" applyFill="1" applyBorder="1" applyAlignment="1">
      <alignment horizontal="center"/>
    </xf>
    <xf numFmtId="44" fontId="13" fillId="13" borderId="32" xfId="2" applyFont="1" applyFill="1" applyBorder="1" applyAlignment="1"/>
    <xf numFmtId="44" fontId="13" fillId="13" borderId="33" xfId="2" applyFont="1" applyFill="1" applyBorder="1" applyAlignment="1"/>
    <xf numFmtId="0" fontId="14" fillId="6" borderId="60" xfId="0" applyFont="1" applyFill="1" applyBorder="1"/>
    <xf numFmtId="44" fontId="12" fillId="0" borderId="61" xfId="2" applyFont="1" applyBorder="1" applyAlignment="1"/>
    <xf numFmtId="0" fontId="3" fillId="0" borderId="62" xfId="0" applyFont="1" applyBorder="1" applyAlignment="1">
      <alignment horizontal="center"/>
    </xf>
    <xf numFmtId="0" fontId="3" fillId="0" borderId="11" xfId="0" applyFont="1" applyBorder="1" applyAlignment="1">
      <alignment horizontal="center" wrapText="1"/>
    </xf>
    <xf numFmtId="3" fontId="12" fillId="0" borderId="1" xfId="2" applyNumberFormat="1" applyFont="1" applyBorder="1" applyAlignment="1">
      <alignment horizontal="center"/>
    </xf>
    <xf numFmtId="0" fontId="3" fillId="0" borderId="1" xfId="0" applyFont="1" applyBorder="1" applyAlignment="1">
      <alignment horizontal="center"/>
    </xf>
    <xf numFmtId="0" fontId="3" fillId="0" borderId="59" xfId="0" applyFont="1" applyBorder="1" applyAlignment="1">
      <alignment horizontal="center"/>
    </xf>
    <xf numFmtId="0" fontId="0" fillId="0" borderId="0" xfId="0" applyAlignment="1">
      <alignment wrapText="1"/>
    </xf>
    <xf numFmtId="4" fontId="13" fillId="7" borderId="43" xfId="2" applyNumberFormat="1" applyFont="1" applyFill="1" applyBorder="1" applyAlignment="1">
      <alignment horizontal="center"/>
    </xf>
    <xf numFmtId="4" fontId="13" fillId="7" borderId="5" xfId="2" applyNumberFormat="1" applyFont="1" applyFill="1" applyBorder="1" applyAlignment="1">
      <alignment horizontal="center"/>
    </xf>
    <xf numFmtId="4" fontId="13" fillId="7" borderId="15" xfId="2" applyNumberFormat="1" applyFont="1" applyFill="1" applyBorder="1" applyAlignment="1">
      <alignment horizontal="center"/>
    </xf>
    <xf numFmtId="4" fontId="13" fillId="11" borderId="43" xfId="2" applyNumberFormat="1" applyFont="1" applyFill="1" applyBorder="1" applyAlignment="1">
      <alignment horizontal="center"/>
    </xf>
    <xf numFmtId="4" fontId="13" fillId="11" borderId="5" xfId="2" applyNumberFormat="1" applyFont="1" applyFill="1" applyBorder="1" applyAlignment="1">
      <alignment horizontal="center"/>
    </xf>
    <xf numFmtId="4" fontId="13" fillId="11" borderId="15" xfId="2" applyNumberFormat="1" applyFont="1" applyFill="1" applyBorder="1" applyAlignment="1">
      <alignment horizontal="center"/>
    </xf>
    <xf numFmtId="4" fontId="13" fillId="11" borderId="7" xfId="2" applyNumberFormat="1" applyFont="1" applyFill="1" applyBorder="1" applyAlignment="1">
      <alignment horizontal="center"/>
    </xf>
    <xf numFmtId="4" fontId="13" fillId="12" borderId="43" xfId="2" applyNumberFormat="1" applyFont="1" applyFill="1" applyBorder="1" applyAlignment="1">
      <alignment horizontal="center"/>
    </xf>
    <xf numFmtId="4" fontId="13" fillId="12" borderId="5" xfId="2" applyNumberFormat="1" applyFont="1" applyFill="1" applyBorder="1" applyAlignment="1">
      <alignment horizontal="center"/>
    </xf>
    <xf numFmtId="4" fontId="13" fillId="12" borderId="15" xfId="2" applyNumberFormat="1" applyFont="1" applyFill="1" applyBorder="1" applyAlignment="1">
      <alignment horizontal="center"/>
    </xf>
    <xf numFmtId="4" fontId="13" fillId="12" borderId="7" xfId="2" applyNumberFormat="1" applyFont="1" applyFill="1" applyBorder="1" applyAlignment="1">
      <alignment horizontal="center"/>
    </xf>
    <xf numFmtId="0" fontId="36" fillId="3" borderId="0" xfId="0" applyFont="1" applyFill="1"/>
    <xf numFmtId="44" fontId="36" fillId="3" borderId="0" xfId="2" applyFont="1" applyFill="1"/>
    <xf numFmtId="0" fontId="36" fillId="3" borderId="0" xfId="0" applyFont="1" applyFill="1" applyAlignment="1">
      <alignment horizontal="center"/>
    </xf>
    <xf numFmtId="44" fontId="36" fillId="0" borderId="0" xfId="2" applyFont="1"/>
    <xf numFmtId="0" fontId="36" fillId="0" borderId="0" xfId="0" applyFont="1"/>
    <xf numFmtId="0" fontId="10" fillId="0" borderId="0" xfId="0" applyFont="1"/>
    <xf numFmtId="0" fontId="36" fillId="0" borderId="0" xfId="0" applyFont="1" applyAlignment="1">
      <alignment horizontal="center"/>
    </xf>
    <xf numFmtId="0" fontId="14" fillId="6" borderId="40" xfId="0" applyFont="1" applyFill="1" applyBorder="1"/>
    <xf numFmtId="44" fontId="14" fillId="6" borderId="56" xfId="2" applyFont="1" applyFill="1" applyBorder="1" applyAlignment="1">
      <alignment wrapText="1"/>
    </xf>
    <xf numFmtId="0" fontId="14" fillId="6" borderId="11" xfId="0" applyFont="1" applyFill="1" applyBorder="1" applyAlignment="1">
      <alignment horizontal="center" wrapText="1"/>
    </xf>
    <xf numFmtId="44" fontId="14" fillId="6" borderId="11" xfId="2" applyFont="1" applyFill="1" applyBorder="1" applyAlignment="1">
      <alignment wrapText="1"/>
    </xf>
    <xf numFmtId="0" fontId="36" fillId="6" borderId="11" xfId="0" applyFont="1" applyFill="1" applyBorder="1" applyAlignment="1">
      <alignment wrapText="1"/>
    </xf>
    <xf numFmtId="0" fontId="14" fillId="6" borderId="58" xfId="0" applyFont="1" applyFill="1" applyBorder="1" applyAlignment="1">
      <alignment wrapText="1"/>
    </xf>
    <xf numFmtId="3" fontId="36" fillId="0" borderId="0" xfId="0" applyNumberFormat="1" applyFont="1" applyAlignment="1">
      <alignment horizontal="center"/>
    </xf>
    <xf numFmtId="167" fontId="36" fillId="0" borderId="5" xfId="1" applyNumberFormat="1" applyFont="1" applyFill="1" applyBorder="1" applyAlignment="1">
      <alignment horizontal="center"/>
    </xf>
    <xf numFmtId="167" fontId="36" fillId="0" borderId="1" xfId="1" applyNumberFormat="1" applyFont="1" applyFill="1" applyBorder="1" applyAlignment="1">
      <alignment horizontal="center"/>
    </xf>
    <xf numFmtId="167" fontId="36" fillId="3" borderId="1" xfId="1" applyNumberFormat="1" applyFont="1" applyFill="1" applyBorder="1" applyAlignment="1">
      <alignment horizontal="center"/>
    </xf>
    <xf numFmtId="167" fontId="36" fillId="0" borderId="6" xfId="1" applyNumberFormat="1" applyFont="1" applyFill="1" applyBorder="1" applyAlignment="1">
      <alignment horizontal="center"/>
    </xf>
    <xf numFmtId="3" fontId="36" fillId="0" borderId="5" xfId="0" applyNumberFormat="1" applyFont="1" applyFill="1" applyBorder="1" applyAlignment="1">
      <alignment horizontal="center"/>
    </xf>
    <xf numFmtId="3" fontId="36" fillId="0" borderId="1" xfId="0" applyNumberFormat="1" applyFont="1" applyFill="1" applyBorder="1" applyAlignment="1">
      <alignment horizontal="center"/>
    </xf>
    <xf numFmtId="3" fontId="36" fillId="0" borderId="6" xfId="0" applyNumberFormat="1" applyFont="1" applyFill="1" applyBorder="1" applyAlignment="1">
      <alignment horizontal="center"/>
    </xf>
    <xf numFmtId="0" fontId="14" fillId="6" borderId="21" xfId="0" applyFont="1" applyFill="1" applyBorder="1"/>
    <xf numFmtId="167" fontId="36" fillId="0" borderId="6" xfId="1" applyNumberFormat="1" applyFont="1" applyBorder="1" applyAlignment="1">
      <alignment horizontal="center"/>
    </xf>
    <xf numFmtId="3" fontId="36" fillId="0" borderId="5" xfId="0" applyNumberFormat="1" applyFont="1" applyBorder="1" applyAlignment="1">
      <alignment horizontal="center"/>
    </xf>
    <xf numFmtId="3" fontId="36" fillId="0" borderId="1" xfId="0" applyNumberFormat="1" applyFont="1" applyBorder="1" applyAlignment="1">
      <alignment horizontal="center"/>
    </xf>
    <xf numFmtId="3" fontId="36" fillId="3" borderId="6" xfId="0" applyNumberFormat="1" applyFont="1" applyFill="1" applyBorder="1" applyAlignment="1">
      <alignment horizontal="center"/>
    </xf>
    <xf numFmtId="3" fontId="36" fillId="0" borderId="6" xfId="0" applyNumberFormat="1" applyFont="1" applyBorder="1" applyAlignment="1">
      <alignment horizontal="center"/>
    </xf>
    <xf numFmtId="9" fontId="36" fillId="0" borderId="1" xfId="1" applyFont="1" applyFill="1" applyBorder="1" applyAlignment="1">
      <alignment horizontal="center"/>
    </xf>
    <xf numFmtId="9" fontId="36" fillId="0" borderId="6" xfId="1" applyFont="1" applyFill="1" applyBorder="1" applyAlignment="1">
      <alignment horizontal="center"/>
    </xf>
    <xf numFmtId="0" fontId="36" fillId="2" borderId="6" xfId="0" applyFont="1" applyFill="1" applyBorder="1"/>
    <xf numFmtId="3" fontId="36" fillId="2" borderId="6" xfId="0" applyNumberFormat="1" applyFont="1" applyFill="1" applyBorder="1" applyAlignment="1">
      <alignment horizontal="center"/>
    </xf>
    <xf numFmtId="167" fontId="36" fillId="2" borderId="1" xfId="1" applyNumberFormat="1" applyFont="1" applyFill="1" applyBorder="1" applyAlignment="1">
      <alignment horizontal="center"/>
    </xf>
    <xf numFmtId="167" fontId="36" fillId="2" borderId="6" xfId="1" applyNumberFormat="1" applyFont="1" applyFill="1" applyBorder="1" applyAlignment="1">
      <alignment horizontal="center"/>
    </xf>
    <xf numFmtId="9" fontId="36" fillId="2" borderId="6" xfId="1" applyFont="1" applyFill="1" applyBorder="1" applyAlignment="1">
      <alignment horizontal="center"/>
    </xf>
    <xf numFmtId="3" fontId="36" fillId="2" borderId="1" xfId="0" applyNumberFormat="1" applyFont="1" applyFill="1" applyBorder="1" applyAlignment="1">
      <alignment horizontal="center"/>
    </xf>
    <xf numFmtId="167" fontId="36" fillId="2" borderId="32" xfId="1" applyNumberFormat="1" applyFont="1" applyFill="1" applyBorder="1" applyAlignment="1">
      <alignment horizontal="center"/>
    </xf>
    <xf numFmtId="167" fontId="36" fillId="2" borderId="5" xfId="1" applyNumberFormat="1" applyFont="1" applyFill="1" applyBorder="1" applyAlignment="1">
      <alignment horizontal="center"/>
    </xf>
    <xf numFmtId="9" fontId="36" fillId="2" borderId="32" xfId="1" applyFont="1" applyFill="1" applyBorder="1" applyAlignment="1">
      <alignment horizontal="center"/>
    </xf>
    <xf numFmtId="9" fontId="36" fillId="0" borderId="5" xfId="1" applyFont="1" applyFill="1" applyBorder="1" applyAlignment="1">
      <alignment horizontal="center"/>
    </xf>
    <xf numFmtId="9" fontId="36" fillId="0" borderId="32" xfId="1" applyFont="1" applyFill="1" applyBorder="1" applyAlignment="1">
      <alignment horizontal="center"/>
    </xf>
    <xf numFmtId="167" fontId="36" fillId="0" borderId="7" xfId="1" applyNumberFormat="1" applyFont="1" applyFill="1" applyBorder="1" applyAlignment="1">
      <alignment horizontal="center"/>
    </xf>
    <xf numFmtId="9" fontId="36" fillId="0" borderId="7" xfId="1" applyFont="1" applyFill="1" applyBorder="1" applyAlignment="1">
      <alignment horizontal="center"/>
    </xf>
    <xf numFmtId="167" fontId="36" fillId="3" borderId="8" xfId="1" applyNumberFormat="1" applyFont="1" applyFill="1" applyBorder="1" applyAlignment="1">
      <alignment horizontal="center"/>
    </xf>
    <xf numFmtId="9" fontId="36" fillId="0" borderId="33" xfId="1" applyFont="1" applyFill="1" applyBorder="1" applyAlignment="1">
      <alignment horizontal="center"/>
    </xf>
    <xf numFmtId="0" fontId="36" fillId="0" borderId="7" xfId="0" applyFont="1" applyBorder="1"/>
    <xf numFmtId="0" fontId="36" fillId="0" borderId="8" xfId="0" applyFont="1" applyBorder="1"/>
    <xf numFmtId="3" fontId="36" fillId="0" borderId="8" xfId="0" applyNumberFormat="1" applyFont="1" applyBorder="1" applyAlignment="1">
      <alignment horizontal="center"/>
    </xf>
    <xf numFmtId="3" fontId="36" fillId="0" borderId="9" xfId="0" applyNumberFormat="1" applyFont="1" applyBorder="1" applyAlignment="1">
      <alignment horizontal="center"/>
    </xf>
    <xf numFmtId="9" fontId="10" fillId="0" borderId="0" xfId="1" applyFont="1"/>
    <xf numFmtId="167" fontId="10" fillId="0" borderId="0" xfId="0" applyNumberFormat="1" applyFont="1" applyAlignment="1">
      <alignment horizontal="center"/>
    </xf>
    <xf numFmtId="167" fontId="10" fillId="3" borderId="0" xfId="0" applyNumberFormat="1" applyFont="1" applyFill="1"/>
    <xf numFmtId="167" fontId="10" fillId="0" borderId="0" xfId="0" applyNumberFormat="1" applyFont="1"/>
    <xf numFmtId="0" fontId="36" fillId="0" borderId="43" xfId="0" applyFont="1" applyBorder="1"/>
    <xf numFmtId="0" fontId="36" fillId="0" borderId="27" xfId="0" applyFont="1" applyBorder="1"/>
    <xf numFmtId="3" fontId="36" fillId="0" borderId="27" xfId="0" applyNumberFormat="1" applyFont="1" applyBorder="1" applyAlignment="1">
      <alignment horizontal="center"/>
    </xf>
    <xf numFmtId="3" fontId="36" fillId="0" borderId="28" xfId="0" applyNumberFormat="1" applyFont="1" applyBorder="1" applyAlignment="1">
      <alignment horizontal="center"/>
    </xf>
    <xf numFmtId="0" fontId="10" fillId="10" borderId="0" xfId="0" applyFont="1" applyFill="1"/>
    <xf numFmtId="9" fontId="10" fillId="10" borderId="0" xfId="1" applyFont="1" applyFill="1"/>
    <xf numFmtId="167" fontId="10" fillId="10" borderId="0" xfId="0" applyNumberFormat="1" applyFont="1" applyFill="1" applyAlignment="1">
      <alignment horizontal="center"/>
    </xf>
    <xf numFmtId="167" fontId="43" fillId="5" borderId="0" xfId="0" applyNumberFormat="1" applyFont="1" applyFill="1" applyAlignment="1">
      <alignment horizontal="right"/>
    </xf>
    <xf numFmtId="167" fontId="10" fillId="10" borderId="0" xfId="0" applyNumberFormat="1" applyFont="1" applyFill="1"/>
    <xf numFmtId="0" fontId="36" fillId="0" borderId="5" xfId="0" applyFont="1" applyBorder="1"/>
    <xf numFmtId="0" fontId="36" fillId="0" borderId="1" xfId="0" applyFont="1" applyBorder="1"/>
    <xf numFmtId="0" fontId="10" fillId="4" borderId="0" xfId="0" applyFont="1" applyFill="1"/>
    <xf numFmtId="9" fontId="10" fillId="4" borderId="0" xfId="1" applyFont="1" applyFill="1"/>
    <xf numFmtId="167" fontId="10" fillId="4" borderId="0" xfId="0" applyNumberFormat="1" applyFont="1" applyFill="1" applyAlignment="1">
      <alignment horizontal="center"/>
    </xf>
    <xf numFmtId="167" fontId="10" fillId="9" borderId="0" xfId="0" applyNumberFormat="1" applyFont="1" applyFill="1"/>
    <xf numFmtId="167" fontId="36" fillId="0" borderId="0" xfId="0" applyNumberFormat="1" applyFont="1" applyAlignment="1">
      <alignment horizontal="center"/>
    </xf>
    <xf numFmtId="9" fontId="36" fillId="0" borderId="0" xfId="1" applyFont="1"/>
    <xf numFmtId="167" fontId="36" fillId="0" borderId="0" xfId="0" applyNumberFormat="1" applyFont="1"/>
    <xf numFmtId="0" fontId="14" fillId="6" borderId="56" xfId="0" applyFont="1" applyFill="1" applyBorder="1"/>
    <xf numFmtId="0" fontId="14" fillId="6" borderId="11" xfId="0" applyFont="1" applyFill="1" applyBorder="1" applyAlignment="1">
      <alignment wrapText="1"/>
    </xf>
    <xf numFmtId="0" fontId="43" fillId="5" borderId="11" xfId="0" applyFont="1" applyFill="1" applyBorder="1" applyAlignment="1">
      <alignment wrapText="1"/>
    </xf>
    <xf numFmtId="0" fontId="43" fillId="5" borderId="23" xfId="0" applyFont="1" applyFill="1" applyBorder="1" applyAlignment="1">
      <alignment wrapText="1"/>
    </xf>
    <xf numFmtId="167" fontId="10" fillId="0" borderId="1" xfId="1" applyNumberFormat="1" applyFont="1" applyFill="1" applyBorder="1" applyAlignment="1">
      <alignment horizontal="center"/>
    </xf>
    <xf numFmtId="167" fontId="36" fillId="0" borderId="1" xfId="1" applyNumberFormat="1" applyFont="1" applyBorder="1" applyAlignment="1">
      <alignment horizontal="center"/>
    </xf>
    <xf numFmtId="2" fontId="36" fillId="0" borderId="1" xfId="0" applyNumberFormat="1" applyFont="1" applyBorder="1"/>
    <xf numFmtId="170" fontId="36" fillId="0" borderId="1" xfId="0" applyNumberFormat="1" applyFont="1" applyBorder="1" applyAlignment="1">
      <alignment horizontal="center"/>
    </xf>
    <xf numFmtId="170" fontId="44" fillId="5" borderId="1" xfId="0" applyNumberFormat="1" applyFont="1" applyFill="1" applyBorder="1" applyAlignment="1">
      <alignment horizontal="right"/>
    </xf>
    <xf numFmtId="0" fontId="44" fillId="5" borderId="1" xfId="0" applyFont="1" applyFill="1" applyBorder="1"/>
    <xf numFmtId="2" fontId="44" fillId="5" borderId="1" xfId="0" applyNumberFormat="1" applyFont="1" applyFill="1" applyBorder="1"/>
    <xf numFmtId="168" fontId="36" fillId="0" borderId="1" xfId="0" applyNumberFormat="1" applyFont="1" applyBorder="1"/>
    <xf numFmtId="170" fontId="44" fillId="5" borderId="1" xfId="0" applyNumberFormat="1" applyFont="1" applyFill="1" applyBorder="1" applyAlignment="1">
      <alignment horizontal="center"/>
    </xf>
    <xf numFmtId="170" fontId="36" fillId="0" borderId="1" xfId="0" applyNumberFormat="1" applyFont="1" applyBorder="1"/>
    <xf numFmtId="170" fontId="44" fillId="5" borderId="1" xfId="0" applyNumberFormat="1" applyFont="1" applyFill="1" applyBorder="1"/>
    <xf numFmtId="170" fontId="44" fillId="5" borderId="59" xfId="0" applyNumberFormat="1" applyFont="1" applyFill="1" applyBorder="1"/>
    <xf numFmtId="0" fontId="44" fillId="5" borderId="1" xfId="0" applyFont="1" applyFill="1" applyBorder="1" applyAlignment="1">
      <alignment horizontal="center"/>
    </xf>
    <xf numFmtId="0" fontId="44" fillId="5" borderId="59" xfId="0" applyFont="1" applyFill="1" applyBorder="1"/>
    <xf numFmtId="2" fontId="36" fillId="0" borderId="1" xfId="0" applyNumberFormat="1" applyFont="1" applyFill="1" applyBorder="1" applyAlignment="1">
      <alignment horizontal="center"/>
    </xf>
    <xf numFmtId="168" fontId="36" fillId="0" borderId="1" xfId="0" applyNumberFormat="1" applyFont="1" applyFill="1" applyBorder="1"/>
    <xf numFmtId="2" fontId="36" fillId="0" borderId="1" xfId="0" applyNumberFormat="1" applyFont="1" applyFill="1" applyBorder="1"/>
    <xf numFmtId="170" fontId="36" fillId="0" borderId="1" xfId="0" applyNumberFormat="1" applyFont="1" applyFill="1" applyBorder="1" applyAlignment="1">
      <alignment horizontal="center"/>
    </xf>
    <xf numFmtId="0" fontId="36" fillId="0" borderId="1" xfId="0" applyFont="1" applyFill="1" applyBorder="1"/>
    <xf numFmtId="170" fontId="36" fillId="0" borderId="1" xfId="0" applyNumberFormat="1" applyFont="1" applyFill="1" applyBorder="1"/>
    <xf numFmtId="169" fontId="44" fillId="5" borderId="1" xfId="0" applyNumberFormat="1" applyFont="1" applyFill="1" applyBorder="1"/>
    <xf numFmtId="2" fontId="36" fillId="0" borderId="1" xfId="0" applyNumberFormat="1" applyFont="1" applyBorder="1" applyAlignment="1">
      <alignment horizontal="center"/>
    </xf>
    <xf numFmtId="167" fontId="36" fillId="2" borderId="1" xfId="1" applyNumberFormat="1" applyFont="1" applyFill="1" applyBorder="1"/>
    <xf numFmtId="0" fontId="36" fillId="3" borderId="1" xfId="0" applyFont="1" applyFill="1" applyBorder="1"/>
    <xf numFmtId="0" fontId="14" fillId="6" borderId="57" xfId="0" applyFont="1" applyFill="1" applyBorder="1"/>
    <xf numFmtId="167" fontId="36" fillId="0" borderId="16" xfId="1" applyNumberFormat="1" applyFont="1" applyFill="1" applyBorder="1" applyAlignment="1">
      <alignment horizontal="center"/>
    </xf>
    <xf numFmtId="167" fontId="36" fillId="3" borderId="16" xfId="1" applyNumberFormat="1" applyFont="1" applyFill="1" applyBorder="1" applyAlignment="1">
      <alignment horizontal="center"/>
    </xf>
    <xf numFmtId="0" fontId="36" fillId="0" borderId="16" xfId="0" applyFont="1" applyBorder="1"/>
    <xf numFmtId="0" fontId="44" fillId="5" borderId="16" xfId="0" applyFont="1" applyFill="1" applyBorder="1"/>
    <xf numFmtId="0" fontId="44" fillId="5" borderId="55" xfId="0" applyFont="1" applyFill="1" applyBorder="1"/>
    <xf numFmtId="0" fontId="10" fillId="0" borderId="31" xfId="0" applyFont="1" applyBorder="1"/>
    <xf numFmtId="167" fontId="10" fillId="0" borderId="27" xfId="0" applyNumberFormat="1" applyFont="1" applyBorder="1" applyAlignment="1">
      <alignment horizontal="center"/>
    </xf>
    <xf numFmtId="167" fontId="10" fillId="3" borderId="27" xfId="0" applyNumberFormat="1" applyFont="1" applyFill="1" applyBorder="1"/>
    <xf numFmtId="0" fontId="36" fillId="0" borderId="38" xfId="0" applyFont="1" applyBorder="1"/>
    <xf numFmtId="0" fontId="36" fillId="0" borderId="0" xfId="0" applyFont="1" applyBorder="1"/>
    <xf numFmtId="0" fontId="36" fillId="0" borderId="24" xfId="0" applyFont="1" applyBorder="1"/>
    <xf numFmtId="0" fontId="44" fillId="5" borderId="0" xfId="0" applyFont="1" applyFill="1"/>
    <xf numFmtId="0" fontId="10" fillId="10" borderId="32" xfId="0" applyFont="1" applyFill="1" applyBorder="1"/>
    <xf numFmtId="167" fontId="10" fillId="10" borderId="1" xfId="0" applyNumberFormat="1" applyFont="1" applyFill="1" applyBorder="1" applyAlignment="1">
      <alignment horizontal="center"/>
    </xf>
    <xf numFmtId="167" fontId="43" fillId="5" borderId="1" xfId="0" applyNumberFormat="1" applyFont="1" applyFill="1" applyBorder="1" applyAlignment="1">
      <alignment horizontal="right"/>
    </xf>
    <xf numFmtId="167" fontId="10" fillId="10" borderId="6" xfId="0" applyNumberFormat="1" applyFont="1" applyFill="1" applyBorder="1"/>
    <xf numFmtId="0" fontId="10" fillId="4" borderId="33" xfId="0" applyFont="1" applyFill="1" applyBorder="1"/>
    <xf numFmtId="167" fontId="10" fillId="4" borderId="8" xfId="0" applyNumberFormat="1" applyFont="1" applyFill="1" applyBorder="1" applyAlignment="1">
      <alignment horizontal="center"/>
    </xf>
    <xf numFmtId="167" fontId="43" fillId="5" borderId="8" xfId="0" applyNumberFormat="1" applyFont="1" applyFill="1" applyBorder="1" applyAlignment="1">
      <alignment horizontal="right"/>
    </xf>
    <xf numFmtId="167" fontId="10" fillId="4" borderId="9" xfId="0" applyNumberFormat="1" applyFont="1" applyFill="1" applyBorder="1"/>
    <xf numFmtId="0" fontId="36" fillId="0" borderId="39" xfId="0" applyFont="1" applyBorder="1"/>
    <xf numFmtId="0" fontId="36" fillId="0" borderId="35" xfId="0" applyFont="1" applyBorder="1"/>
    <xf numFmtId="0" fontId="36" fillId="0" borderId="40" xfId="0" applyFont="1" applyBorder="1"/>
    <xf numFmtId="4" fontId="36" fillId="0" borderId="0" xfId="2" applyNumberFormat="1" applyFont="1"/>
    <xf numFmtId="0" fontId="36" fillId="0" borderId="0" xfId="0" applyFont="1" applyFill="1" applyBorder="1"/>
    <xf numFmtId="44" fontId="36" fillId="0" borderId="0" xfId="2" applyFont="1" applyFill="1"/>
    <xf numFmtId="3" fontId="36" fillId="0" borderId="0" xfId="2" applyNumberFormat="1" applyFont="1" applyFill="1"/>
    <xf numFmtId="3" fontId="36" fillId="3" borderId="0" xfId="0" applyNumberFormat="1" applyFont="1" applyFill="1" applyAlignment="1">
      <alignment horizontal="center"/>
    </xf>
    <xf numFmtId="3" fontId="36" fillId="3" borderId="0" xfId="0" applyNumberFormat="1" applyFont="1" applyFill="1" applyBorder="1" applyAlignment="1">
      <alignment horizontal="left"/>
    </xf>
    <xf numFmtId="0" fontId="36" fillId="3" borderId="0" xfId="0" applyFont="1" applyFill="1" applyAlignment="1">
      <alignment horizontal="left"/>
    </xf>
    <xf numFmtId="0" fontId="47" fillId="3" borderId="0" xfId="0" applyFont="1" applyFill="1"/>
    <xf numFmtId="0" fontId="48" fillId="0" borderId="0" xfId="0" applyFont="1"/>
    <xf numFmtId="0" fontId="49" fillId="6" borderId="29" xfId="0" applyFont="1" applyFill="1" applyBorder="1"/>
    <xf numFmtId="0" fontId="49" fillId="6" borderId="21" xfId="0" applyFont="1" applyFill="1" applyBorder="1"/>
    <xf numFmtId="0" fontId="50" fillId="6" borderId="53" xfId="0" applyFont="1" applyFill="1" applyBorder="1"/>
    <xf numFmtId="0" fontId="51" fillId="6" borderId="21" xfId="0" applyFont="1" applyFill="1" applyBorder="1"/>
    <xf numFmtId="0" fontId="52" fillId="6" borderId="21" xfId="0" applyFont="1" applyFill="1" applyBorder="1"/>
    <xf numFmtId="0" fontId="53" fillId="3" borderId="0" xfId="0" applyFont="1" applyFill="1"/>
    <xf numFmtId="0" fontId="14" fillId="0" borderId="0" xfId="0" applyFont="1" applyBorder="1" applyAlignment="1">
      <alignment horizontal="center"/>
    </xf>
    <xf numFmtId="0" fontId="51" fillId="6" borderId="29" xfId="0" applyFont="1" applyFill="1" applyBorder="1"/>
    <xf numFmtId="0" fontId="50" fillId="6" borderId="21" xfId="0" applyFont="1" applyFill="1" applyBorder="1"/>
    <xf numFmtId="0" fontId="49" fillId="6" borderId="53" xfId="0" applyFont="1" applyFill="1" applyBorder="1"/>
    <xf numFmtId="0" fontId="50" fillId="6" borderId="29" xfId="0" applyFont="1" applyFill="1" applyBorder="1"/>
    <xf numFmtId="0" fontId="51" fillId="6" borderId="53" xfId="0" applyFont="1" applyFill="1" applyBorder="1"/>
    <xf numFmtId="0" fontId="52" fillId="6" borderId="53" xfId="0" applyFont="1" applyFill="1" applyBorder="1"/>
    <xf numFmtId="0" fontId="0" fillId="0" borderId="0" xfId="0" applyAlignment="1">
      <alignment wrapText="1"/>
    </xf>
    <xf numFmtId="0" fontId="44" fillId="5" borderId="3" xfId="0" applyFont="1" applyFill="1" applyBorder="1"/>
    <xf numFmtId="0" fontId="36" fillId="0" borderId="3" xfId="0" applyFont="1" applyBorder="1"/>
    <xf numFmtId="44" fontId="12" fillId="19" borderId="3" xfId="2" applyNumberFormat="1" applyFont="1" applyFill="1" applyBorder="1" applyAlignment="1"/>
    <xf numFmtId="9" fontId="36" fillId="2" borderId="5" xfId="1" applyFont="1" applyFill="1" applyBorder="1" applyAlignment="1">
      <alignment horizontal="center"/>
    </xf>
    <xf numFmtId="0" fontId="52" fillId="6" borderId="29" xfId="0" applyFont="1" applyFill="1" applyBorder="1"/>
    <xf numFmtId="167" fontId="10" fillId="0" borderId="5" xfId="1" applyNumberFormat="1" applyFont="1" applyFill="1" applyBorder="1" applyAlignment="1">
      <alignment horizontal="center"/>
    </xf>
    <xf numFmtId="0" fontId="36" fillId="0" borderId="1" xfId="0" applyFont="1" applyBorder="1" applyAlignment="1">
      <alignment horizontal="center"/>
    </xf>
    <xf numFmtId="4" fontId="0" fillId="19" borderId="15" xfId="2" applyNumberFormat="1" applyFont="1" applyFill="1" applyBorder="1"/>
    <xf numFmtId="4" fontId="0" fillId="7" borderId="15" xfId="2" applyNumberFormat="1" applyFont="1" applyFill="1" applyBorder="1"/>
    <xf numFmtId="2" fontId="44" fillId="5" borderId="1" xfId="0" applyNumberFormat="1" applyFont="1" applyFill="1" applyBorder="1" applyAlignment="1">
      <alignment horizontal="center"/>
    </xf>
    <xf numFmtId="2" fontId="44" fillId="5" borderId="59" xfId="0" applyNumberFormat="1" applyFont="1" applyFill="1" applyBorder="1"/>
    <xf numFmtId="0" fontId="36" fillId="0" borderId="0" xfId="0" applyFont="1" applyFill="1" applyAlignment="1">
      <alignment horizontal="center"/>
    </xf>
    <xf numFmtId="0" fontId="36" fillId="0" borderId="0" xfId="0" applyFont="1" applyFill="1"/>
    <xf numFmtId="44" fontId="36" fillId="0" borderId="0" xfId="2" applyFont="1" applyFill="1" applyAlignment="1">
      <alignment wrapText="1"/>
    </xf>
    <xf numFmtId="0" fontId="10" fillId="0" borderId="0" xfId="0" applyFont="1" applyFill="1" applyAlignment="1">
      <alignment horizontal="center"/>
    </xf>
    <xf numFmtId="44" fontId="10" fillId="0" borderId="0" xfId="2" applyFont="1" applyFill="1" applyAlignment="1">
      <alignment wrapText="1"/>
    </xf>
    <xf numFmtId="0" fontId="10" fillId="0" borderId="0" xfId="0" applyFont="1" applyFill="1" applyAlignment="1">
      <alignment horizontal="center" wrapText="1"/>
    </xf>
    <xf numFmtId="44" fontId="43" fillId="0" borderId="0" xfId="2" applyFont="1" applyFill="1" applyAlignment="1">
      <alignment wrapText="1"/>
    </xf>
    <xf numFmtId="166" fontId="36" fillId="0" borderId="0" xfId="0" applyNumberFormat="1" applyFont="1" applyFill="1" applyAlignment="1">
      <alignment horizontal="center"/>
    </xf>
    <xf numFmtId="44" fontId="36" fillId="0" borderId="0" xfId="2" applyFont="1" applyFill="1" applyAlignment="1">
      <alignment horizontal="center"/>
    </xf>
    <xf numFmtId="44" fontId="43" fillId="0" borderId="0" xfId="2" applyFont="1" applyFill="1"/>
    <xf numFmtId="170" fontId="43" fillId="0" borderId="0" xfId="0" applyNumberFormat="1" applyFont="1" applyFill="1" applyAlignment="1">
      <alignment horizontal="center"/>
    </xf>
    <xf numFmtId="0" fontId="43" fillId="0" borderId="0" xfId="0" applyFont="1" applyFill="1" applyAlignment="1">
      <alignment horizontal="center"/>
    </xf>
    <xf numFmtId="0" fontId="36" fillId="0" borderId="0" xfId="0" applyFont="1" applyFill="1" applyAlignment="1">
      <alignment horizontal="right"/>
    </xf>
    <xf numFmtId="0" fontId="45" fillId="3" borderId="0" xfId="0" applyFont="1" applyFill="1" applyAlignment="1"/>
    <xf numFmtId="44" fontId="10" fillId="2" borderId="0" xfId="2" applyFont="1" applyFill="1" applyAlignment="1">
      <alignment horizontal="left"/>
    </xf>
    <xf numFmtId="0" fontId="10" fillId="2" borderId="0" xfId="0" applyFont="1" applyFill="1" applyAlignment="1">
      <alignment horizontal="left"/>
    </xf>
    <xf numFmtId="0" fontId="10" fillId="0" borderId="0" xfId="0" applyFont="1" applyAlignment="1">
      <alignment horizontal="left"/>
    </xf>
    <xf numFmtId="0" fontId="10" fillId="0" borderId="24" xfId="0" applyFont="1" applyBorder="1" applyAlignment="1">
      <alignment horizontal="left"/>
    </xf>
    <xf numFmtId="0" fontId="46" fillId="0" borderId="35" xfId="0" applyFont="1" applyBorder="1" applyAlignment="1"/>
    <xf numFmtId="3" fontId="36" fillId="3" borderId="38" xfId="0" applyNumberFormat="1" applyFont="1" applyFill="1" applyBorder="1" applyAlignment="1">
      <alignment horizontal="left"/>
    </xf>
    <xf numFmtId="0" fontId="36" fillId="3" borderId="0" xfId="0" applyFont="1" applyFill="1" applyAlignment="1">
      <alignment horizontal="left"/>
    </xf>
    <xf numFmtId="0" fontId="14" fillId="0" borderId="36" xfId="0" applyFont="1" applyBorder="1" applyAlignment="1">
      <alignment horizontal="center"/>
    </xf>
    <xf numFmtId="0" fontId="14" fillId="0" borderId="47" xfId="0" applyFont="1" applyBorder="1" applyAlignment="1">
      <alignment horizontal="center"/>
    </xf>
    <xf numFmtId="0" fontId="14" fillId="0" borderId="37" xfId="0" applyFont="1" applyBorder="1" applyAlignment="1">
      <alignment horizontal="center"/>
    </xf>
    <xf numFmtId="165" fontId="21" fillId="6" borderId="20" xfId="0" applyNumberFormat="1" applyFont="1" applyFill="1" applyBorder="1" applyAlignment="1">
      <alignment horizontal="center"/>
    </xf>
    <xf numFmtId="0" fontId="22" fillId="0" borderId="21" xfId="0" applyFont="1" applyBorder="1" applyAlignment="1">
      <alignment horizontal="center"/>
    </xf>
    <xf numFmtId="0" fontId="22" fillId="0" borderId="22" xfId="0" applyFont="1" applyBorder="1" applyAlignment="1">
      <alignment horizontal="center"/>
    </xf>
    <xf numFmtId="165" fontId="7" fillId="6" borderId="20" xfId="0" applyNumberFormat="1" applyFont="1" applyFill="1" applyBorder="1" applyAlignment="1">
      <alignment horizontal="center"/>
    </xf>
    <xf numFmtId="0" fontId="0" fillId="0" borderId="21" xfId="0" applyBorder="1" applyAlignment="1">
      <alignment horizontal="center"/>
    </xf>
    <xf numFmtId="0" fontId="12" fillId="6" borderId="10" xfId="0" applyFont="1" applyFill="1" applyBorder="1" applyAlignment="1">
      <alignment horizontal="left"/>
    </xf>
    <xf numFmtId="0" fontId="0" fillId="0" borderId="45" xfId="0" applyBorder="1" applyAlignment="1">
      <alignment horizontal="left"/>
    </xf>
    <xf numFmtId="0" fontId="0" fillId="0" borderId="46" xfId="0" applyBorder="1" applyAlignment="1">
      <alignment horizontal="left"/>
    </xf>
    <xf numFmtId="0" fontId="9" fillId="5" borderId="0" xfId="0" applyFont="1" applyFill="1" applyAlignment="1">
      <alignment wrapText="1"/>
    </xf>
    <xf numFmtId="0" fontId="0" fillId="0" borderId="0" xfId="0" applyAlignment="1">
      <alignment wrapText="1"/>
    </xf>
    <xf numFmtId="0" fontId="17" fillId="0" borderId="35" xfId="0" applyFont="1" applyBorder="1" applyAlignment="1"/>
    <xf numFmtId="0" fontId="11" fillId="0" borderId="35" xfId="0" applyFont="1" applyBorder="1" applyAlignment="1"/>
    <xf numFmtId="0" fontId="38" fillId="0" borderId="0" xfId="0" applyFont="1" applyAlignment="1">
      <alignment wrapText="1"/>
    </xf>
    <xf numFmtId="0" fontId="39" fillId="0" borderId="0" xfId="0" applyFont="1" applyAlignment="1">
      <alignment wrapText="1"/>
    </xf>
    <xf numFmtId="0" fontId="39" fillId="0" borderId="35" xfId="0" applyFont="1" applyBorder="1" applyAlignment="1">
      <alignment wrapText="1"/>
    </xf>
    <xf numFmtId="0" fontId="36" fillId="3" borderId="38" xfId="0" applyFont="1" applyFill="1" applyBorder="1" applyAlignment="1">
      <alignment wrapText="1"/>
    </xf>
    <xf numFmtId="0" fontId="36" fillId="0" borderId="0" xfId="0" applyFont="1" applyAlignment="1">
      <alignment wrapText="1"/>
    </xf>
    <xf numFmtId="0" fontId="36" fillId="0" borderId="24" xfId="0" applyFont="1" applyBorder="1" applyAlignment="1">
      <alignment wrapText="1"/>
    </xf>
    <xf numFmtId="0" fontId="37" fillId="3" borderId="38" xfId="0" applyFont="1" applyFill="1" applyBorder="1" applyAlignment="1">
      <alignment wrapText="1"/>
    </xf>
    <xf numFmtId="0" fontId="37" fillId="0" borderId="0" xfId="0" applyFont="1" applyAlignment="1">
      <alignment wrapText="1"/>
    </xf>
    <xf numFmtId="0" fontId="37" fillId="0" borderId="24" xfId="0" applyFont="1" applyBorder="1" applyAlignment="1">
      <alignment wrapText="1"/>
    </xf>
    <xf numFmtId="0" fontId="31" fillId="3" borderId="47" xfId="0" applyFont="1" applyFill="1" applyBorder="1" applyAlignment="1">
      <alignment horizontal="center" wrapText="1"/>
    </xf>
    <xf numFmtId="0" fontId="31" fillId="0" borderId="47" xfId="0" applyFont="1" applyBorder="1" applyAlignment="1">
      <alignment horizontal="center" wrapText="1"/>
    </xf>
    <xf numFmtId="0" fontId="42" fillId="0" borderId="0" xfId="0" applyFont="1" applyAlignment="1">
      <alignment wrapText="1"/>
    </xf>
    <xf numFmtId="0" fontId="37" fillId="0" borderId="0" xfId="0" applyFont="1" applyAlignment="1"/>
    <xf numFmtId="0" fontId="30" fillId="3" borderId="25" xfId="0" applyFont="1" applyFill="1" applyBorder="1" applyAlignment="1">
      <alignment horizontal="center" wrapText="1"/>
    </xf>
    <xf numFmtId="0" fontId="30" fillId="0" borderId="26" xfId="0" applyFont="1" applyBorder="1" applyAlignment="1">
      <alignment horizontal="center" wrapText="1"/>
    </xf>
    <xf numFmtId="0" fontId="30" fillId="0" borderId="13" xfId="0" applyFont="1" applyBorder="1" applyAlignment="1">
      <alignment horizontal="center" wrapText="1"/>
    </xf>
    <xf numFmtId="0" fontId="36" fillId="3" borderId="0" xfId="0" applyFont="1" applyFill="1" applyBorder="1" applyAlignment="1">
      <alignment wrapText="1"/>
    </xf>
    <xf numFmtId="0" fontId="36" fillId="3" borderId="24" xfId="0" applyFont="1" applyFill="1" applyBorder="1" applyAlignment="1">
      <alignment wrapText="1"/>
    </xf>
    <xf numFmtId="0" fontId="37" fillId="3" borderId="0" xfId="0" applyFont="1" applyFill="1" applyBorder="1" applyAlignment="1">
      <alignment wrapText="1"/>
    </xf>
    <xf numFmtId="0" fontId="37" fillId="3" borderId="24" xfId="0" applyFont="1" applyFill="1" applyBorder="1" applyAlignment="1">
      <alignment wrapText="1"/>
    </xf>
    <xf numFmtId="0" fontId="28" fillId="5" borderId="0" xfId="0" applyFont="1" applyFill="1" applyAlignment="1">
      <alignment horizontal="center" wrapText="1"/>
    </xf>
    <xf numFmtId="0" fontId="29" fillId="0" borderId="0" xfId="0" applyFont="1" applyAlignment="1">
      <alignment horizontal="center" wrapText="1"/>
    </xf>
    <xf numFmtId="0" fontId="28" fillId="5" borderId="0" xfId="0" applyFont="1" applyFill="1" applyAlignment="1">
      <alignment horizontal="center"/>
    </xf>
    <xf numFmtId="0" fontId="29" fillId="0" borderId="0" xfId="0" applyFont="1" applyAlignment="1">
      <alignment horizontal="center"/>
    </xf>
    <xf numFmtId="0" fontId="25" fillId="5" borderId="0" xfId="0" applyFont="1" applyFill="1" applyBorder="1" applyAlignment="1">
      <alignment wrapText="1"/>
    </xf>
    <xf numFmtId="0" fontId="26" fillId="5" borderId="35" xfId="0" applyFont="1" applyFill="1" applyBorder="1" applyAlignment="1">
      <alignment wrapText="1"/>
    </xf>
    <xf numFmtId="0" fontId="11" fillId="3" borderId="38" xfId="0" applyFont="1" applyFill="1" applyBorder="1" applyAlignment="1">
      <alignment wrapText="1"/>
    </xf>
    <xf numFmtId="0" fontId="11" fillId="3" borderId="0" xfId="0" applyFont="1" applyFill="1" applyAlignment="1">
      <alignment wrapText="1"/>
    </xf>
    <xf numFmtId="0" fontId="11" fillId="3" borderId="24" xfId="0" applyFont="1" applyFill="1" applyBorder="1" applyAlignment="1">
      <alignment wrapText="1"/>
    </xf>
    <xf numFmtId="0" fontId="0" fillId="3" borderId="38" xfId="0" applyFill="1" applyBorder="1" applyAlignment="1">
      <alignment wrapText="1"/>
    </xf>
    <xf numFmtId="0" fontId="0" fillId="3" borderId="0" xfId="0" applyFill="1" applyAlignment="1">
      <alignment wrapText="1"/>
    </xf>
    <xf numFmtId="0" fontId="0" fillId="3" borderId="24" xfId="0" applyFill="1" applyBorder="1" applyAlignment="1">
      <alignment wrapText="1"/>
    </xf>
    <xf numFmtId="0" fontId="11" fillId="3" borderId="38" xfId="0" applyFont="1" applyFill="1" applyBorder="1"/>
    <xf numFmtId="0" fontId="11" fillId="3" borderId="0" xfId="0" applyFont="1" applyFill="1"/>
    <xf numFmtId="0" fontId="11" fillId="3" borderId="24" xfId="0" applyFont="1" applyFill="1" applyBorder="1"/>
    <xf numFmtId="0" fontId="32" fillId="0" borderId="0" xfId="0" applyFont="1" applyAlignment="1">
      <alignment wrapText="1"/>
    </xf>
    <xf numFmtId="0" fontId="33" fillId="0" borderId="0" xfId="0" applyFont="1" applyAlignment="1">
      <alignment wrapText="1"/>
    </xf>
    <xf numFmtId="0" fontId="11" fillId="0" borderId="0" xfId="0" applyFont="1" applyAlignment="1">
      <alignment wrapText="1"/>
    </xf>
    <xf numFmtId="0" fontId="0" fillId="0" borderId="24" xfId="0" applyBorder="1" applyAlignment="1">
      <alignment wrapText="1"/>
    </xf>
    <xf numFmtId="0" fontId="0" fillId="0" borderId="38" xfId="0" applyBorder="1" applyAlignment="1">
      <alignment wrapText="1"/>
    </xf>
    <xf numFmtId="0" fontId="34" fillId="5" borderId="0" xfId="0" applyFont="1" applyFill="1" applyAlignment="1">
      <alignment horizontal="center"/>
    </xf>
    <xf numFmtId="0" fontId="35" fillId="0" borderId="0" xfId="0" applyFont="1" applyAlignment="1">
      <alignment horizontal="center"/>
    </xf>
  </cellXfs>
  <cellStyles count="3">
    <cellStyle name="Currency" xfId="2" builtinId="4"/>
    <cellStyle name="Normal" xfId="0" builtinId="0"/>
    <cellStyle name="Per cent" xfId="1" builtinId="5"/>
  </cellStyles>
  <dxfs count="139">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style="medium">
          <color auto="1"/>
        </left>
        <right/>
        <top style="thin">
          <color auto="1"/>
        </top>
        <bottom style="thin">
          <color auto="1"/>
        </bottom>
        <vertical/>
        <horizontal/>
      </border>
    </dxf>
    <dxf>
      <font>
        <b/>
        <i val="0"/>
        <strike val="0"/>
        <condense val="0"/>
        <extend val="0"/>
        <outline val="0"/>
        <shadow val="0"/>
        <u val="none"/>
        <vertAlign val="baseline"/>
        <sz val="11"/>
        <color rgb="FFFF0000"/>
        <name val="Calibri"/>
        <family val="2"/>
        <scheme val="minor"/>
      </font>
      <numFmt numFmtId="3" formatCode="#,##0"/>
      <alignment horizontal="center" vertical="bottom" textRotation="0" wrapText="0" indent="0" justifyLastLine="0" shrinkToFit="0" readingOrder="0"/>
      <border diagonalUp="0" diagonalDown="0">
        <left style="medium">
          <color indexed="64"/>
        </left>
        <right style="medium">
          <color indexed="64"/>
        </right>
        <top style="thin">
          <color auto="1"/>
        </top>
        <bottom style="thin">
          <color auto="1"/>
        </bottom>
        <vertical/>
        <horizontal/>
      </border>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style="thin">
          <color auto="1"/>
        </left>
        <right/>
        <top style="thin">
          <color auto="1"/>
        </top>
        <bottom style="thin">
          <color auto="1"/>
        </bottom>
        <vertical/>
        <horizontal style="thin">
          <color auto="1"/>
        </horizontal>
      </border>
    </dxf>
    <dxf>
      <font>
        <b/>
        <i val="0"/>
        <strike val="0"/>
        <condense val="0"/>
        <extend val="0"/>
        <outline val="0"/>
        <shadow val="0"/>
        <u val="none"/>
        <vertAlign val="baseline"/>
        <sz val="11"/>
        <color rgb="FFFF0000"/>
        <name val="Calibri"/>
        <family val="2"/>
        <scheme val="minor"/>
      </font>
      <numFmt numFmtId="3" formatCode="#,##0"/>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style="thin">
          <color auto="1"/>
        </horizontal>
      </border>
    </dxf>
    <dxf>
      <font>
        <b/>
        <i val="0"/>
        <strike val="0"/>
        <condense val="0"/>
        <extend val="0"/>
        <outline val="0"/>
        <shadow val="0"/>
        <u val="none"/>
        <vertAlign val="baseline"/>
        <sz val="11"/>
        <color rgb="FF0070C0"/>
        <name val="Calibri"/>
        <family val="2"/>
        <scheme val="minor"/>
      </font>
      <fill>
        <patternFill patternType="solid">
          <fgColor indexed="64"/>
          <bgColor rgb="FFFFFFCC"/>
        </patternFill>
      </fill>
      <border diagonalUp="0" diagonalDown="0">
        <left style="medium">
          <color indexed="64"/>
        </left>
        <right style="medium">
          <color indexed="64"/>
        </right>
        <top style="thin">
          <color auto="1"/>
        </top>
        <bottom style="thin">
          <color auto="1"/>
        </bottom>
        <vertical/>
        <horizontal style="thin">
          <color auto="1"/>
        </horizontal>
      </border>
    </dxf>
    <dxf>
      <border outline="0">
        <top style="thin">
          <color auto="1"/>
        </top>
      </border>
    </dxf>
    <dxf>
      <border outline="0">
        <left style="thin">
          <color auto="1"/>
        </left>
        <right style="thin">
          <color auto="1"/>
        </right>
        <top style="thin">
          <color auto="1"/>
        </top>
        <bottom style="thin">
          <color auto="1"/>
        </bottom>
      </border>
    </dxf>
    <dxf>
      <border>
        <bottom style="medium">
          <color indexed="64"/>
        </bottom>
      </border>
    </dxf>
    <dxf>
      <border diagonalUp="0" diagonalDown="0">
        <left style="thin">
          <color auto="1"/>
        </left>
        <right style="thin">
          <color auto="1"/>
        </right>
        <top/>
        <bottom/>
        <vertical style="thin">
          <color auto="1"/>
        </vertical>
        <horizontal/>
      </border>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style="medium">
          <color auto="1"/>
        </left>
        <right/>
        <top style="thin">
          <color auto="1"/>
        </top>
        <bottom style="thin">
          <color auto="1"/>
        </bottom>
        <vertical/>
        <horizontal/>
      </border>
    </dxf>
    <dxf>
      <font>
        <b/>
        <i val="0"/>
        <strike val="0"/>
        <condense val="0"/>
        <extend val="0"/>
        <outline val="0"/>
        <shadow val="0"/>
        <u val="none"/>
        <vertAlign val="baseline"/>
        <sz val="11"/>
        <color rgb="FFFF0000"/>
        <name val="Calibri"/>
        <family val="2"/>
        <scheme val="minor"/>
      </font>
      <numFmt numFmtId="3" formatCode="#,##0"/>
      <alignment horizontal="center" vertical="bottom" textRotation="0" wrapText="0" indent="0" justifyLastLine="0" shrinkToFit="0" readingOrder="0"/>
      <border diagonalUp="0" diagonalDown="0">
        <left style="medium">
          <color indexed="64"/>
        </left>
        <right style="medium">
          <color indexed="64"/>
        </right>
        <top style="thin">
          <color auto="1"/>
        </top>
        <bottom style="thin">
          <color auto="1"/>
        </bottom>
        <vertical/>
        <horizontal/>
      </border>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style="thin">
          <color auto="1"/>
        </left>
        <right/>
        <top style="thin">
          <color auto="1"/>
        </top>
        <bottom style="thin">
          <color auto="1"/>
        </bottom>
        <vertical/>
        <horizontal style="thin">
          <color auto="1"/>
        </horizontal>
      </border>
    </dxf>
    <dxf>
      <font>
        <b/>
        <i val="0"/>
        <strike val="0"/>
        <condense val="0"/>
        <extend val="0"/>
        <outline val="0"/>
        <shadow val="0"/>
        <u val="none"/>
        <vertAlign val="baseline"/>
        <sz val="11"/>
        <color rgb="FFFF0000"/>
        <name val="Calibri"/>
        <family val="2"/>
        <scheme val="minor"/>
      </font>
      <numFmt numFmtId="3" formatCode="#,##0"/>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style="thin">
          <color auto="1"/>
        </horizontal>
      </border>
    </dxf>
    <dxf>
      <font>
        <b/>
        <i val="0"/>
        <strike val="0"/>
        <condense val="0"/>
        <extend val="0"/>
        <outline val="0"/>
        <shadow val="0"/>
        <u val="none"/>
        <vertAlign val="baseline"/>
        <sz val="11"/>
        <color rgb="FF0070C0"/>
        <name val="Calibri"/>
        <family val="2"/>
        <scheme val="minor"/>
      </font>
      <fill>
        <patternFill patternType="solid">
          <fgColor indexed="64"/>
          <bgColor rgb="FFFFFFCC"/>
        </patternFill>
      </fill>
      <border diagonalUp="0" diagonalDown="0">
        <left style="medium">
          <color indexed="64"/>
        </left>
        <right style="medium">
          <color indexed="64"/>
        </right>
        <top style="thin">
          <color auto="1"/>
        </top>
        <bottom style="thin">
          <color auto="1"/>
        </bottom>
        <vertical/>
        <horizontal style="thin">
          <color auto="1"/>
        </horizontal>
      </border>
    </dxf>
    <dxf>
      <border outline="0">
        <top style="thin">
          <color auto="1"/>
        </top>
      </border>
    </dxf>
    <dxf>
      <border outline="0">
        <left style="thin">
          <color auto="1"/>
        </left>
        <right style="thin">
          <color auto="1"/>
        </right>
        <top style="thin">
          <color auto="1"/>
        </top>
        <bottom style="thin">
          <color auto="1"/>
        </bottom>
      </border>
    </dxf>
    <dxf>
      <border>
        <bottom style="medium">
          <color indexed="64"/>
        </bottom>
      </border>
    </dxf>
    <dxf>
      <border diagonalUp="0" diagonalDown="0">
        <left style="thin">
          <color auto="1"/>
        </left>
        <right style="thin">
          <color auto="1"/>
        </right>
        <top/>
        <bottom/>
        <vertical style="thin">
          <color auto="1"/>
        </vertical>
        <horizontal/>
      </border>
    </dxf>
    <dxf>
      <font>
        <b/>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rgb="FFFF0000"/>
        <name val="Calibri"/>
        <family val="2"/>
        <scheme val="minor"/>
      </font>
      <numFmt numFmtId="3" formatCode="#,##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rgb="FFFF0000"/>
        <name val="Calibri"/>
        <family val="2"/>
        <scheme val="minor"/>
      </font>
      <numFmt numFmtId="3" formatCode="#,##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rgb="FF0070C0"/>
        <name val="Calibri"/>
        <family val="2"/>
        <scheme val="minor"/>
      </font>
      <fill>
        <patternFill patternType="solid">
          <fgColor indexed="64"/>
          <bgColor rgb="FFFFFFCC"/>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auto="1"/>
        </top>
      </border>
    </dxf>
    <dxf>
      <border outline="0">
        <left style="thin">
          <color auto="1"/>
        </left>
        <right style="thin">
          <color auto="1"/>
        </right>
        <top style="thin">
          <color auto="1"/>
        </top>
        <bottom style="thin">
          <color auto="1"/>
        </bottom>
      </border>
    </dxf>
    <dxf>
      <border>
        <bottom style="medium">
          <color indexed="64"/>
        </bottom>
      </border>
    </dxf>
    <dxf>
      <border diagonalUp="0" diagonalDown="0">
        <left style="thin">
          <color auto="1"/>
        </left>
        <right style="thin">
          <color auto="1"/>
        </right>
        <top/>
        <bottom/>
        <vertical style="thin">
          <color auto="1"/>
        </vertical>
        <horizontal/>
      </border>
    </dxf>
    <dxf>
      <font>
        <b/>
        <i val="0"/>
        <strike val="0"/>
        <condense val="0"/>
        <extend val="0"/>
        <outline val="0"/>
        <shadow val="0"/>
        <u val="none"/>
        <vertAlign val="baseline"/>
        <sz val="11"/>
        <color rgb="FFFF0000"/>
        <name val="Calibri"/>
        <family val="2"/>
        <scheme val="minor"/>
      </font>
      <numFmt numFmtId="34" formatCode="_(&quot;$&quot;* #,##0.00_);_(&quot;$&quot;* \(#,##0.00\);_(&quot;$&quot;* &quot;-&quot;??_);_(@_)"/>
      <fill>
        <patternFill patternType="solid">
          <fgColor indexed="64"/>
          <bgColor theme="7" tint="0.79998168889431442"/>
        </patternFill>
      </fill>
      <alignment horizontal="general" vertical="bottom" textRotation="0" wrapText="0" indent="0" justifyLastLine="0" shrinkToFit="0" readingOrder="0"/>
      <border diagonalUp="0" diagonalDown="0">
        <left style="thin">
          <color auto="1"/>
        </left>
        <right style="medium">
          <color auto="1"/>
        </right>
        <top style="thin">
          <color auto="1"/>
        </top>
        <bottom style="thin">
          <color auto="1"/>
        </bottom>
        <vertical/>
        <horizontal/>
      </border>
    </dxf>
    <dxf>
      <font>
        <b val="0"/>
        <i val="0"/>
        <strike val="0"/>
        <condense val="0"/>
        <extend val="0"/>
        <outline val="0"/>
        <shadow val="0"/>
        <u val="none"/>
        <vertAlign val="baseline"/>
        <sz val="11"/>
        <color rgb="FFFF0000"/>
        <name val="Calibri"/>
        <family val="2"/>
        <scheme val="minor"/>
      </font>
      <numFmt numFmtId="170" formatCode="0.0"/>
      <fill>
        <patternFill patternType="solid">
          <fgColor indexed="64"/>
          <bgColor theme="7" tint="0.79998168889431442"/>
        </patternFill>
      </fill>
      <alignment horizontal="center" vertical="bottom" textRotation="0" wrapText="0" indent="0" justifyLastLine="0" shrinkToFit="0" readingOrder="0"/>
      <border diagonalUp="0" diagonalDown="0">
        <left style="medium">
          <color auto="1"/>
        </left>
        <right style="thin">
          <color auto="1"/>
        </right>
        <top style="thin">
          <color auto="1"/>
        </top>
        <bottom style="thin">
          <color auto="1"/>
        </bottom>
        <vertical/>
        <horizontal/>
      </border>
    </dxf>
    <dxf>
      <font>
        <color rgb="FFFF0000"/>
      </font>
      <numFmt numFmtId="170" formatCode="0.0"/>
      <fill>
        <patternFill patternType="solid">
          <fgColor indexed="64"/>
          <bgColor theme="5" tint="0.79998168889431442"/>
        </patternFill>
      </fill>
      <alignment horizontal="general" vertical="bottom" textRotation="0" wrapText="0" indent="0" justifyLastLine="0" shrinkToFit="0" readingOrder="0"/>
      <border diagonalUp="0" diagonalDown="0">
        <left style="thin">
          <color auto="1"/>
        </left>
        <right style="medium">
          <color auto="1"/>
        </right>
        <top style="thin">
          <color auto="1"/>
        </top>
        <bottom style="thin">
          <color auto="1"/>
        </bottom>
        <vertical/>
        <horizontal/>
      </border>
    </dxf>
    <dxf>
      <font>
        <b val="0"/>
        <i val="0"/>
        <strike val="0"/>
        <condense val="0"/>
        <extend val="0"/>
        <outline val="0"/>
        <shadow val="0"/>
        <u val="none"/>
        <vertAlign val="baseline"/>
        <sz val="11"/>
        <color rgb="FFFF0000"/>
        <name val="Calibri"/>
        <family val="2"/>
        <scheme val="minor"/>
      </font>
      <numFmt numFmtId="170" formatCode="0.0"/>
      <fill>
        <patternFill patternType="solid">
          <fgColor indexed="64"/>
          <bgColor theme="5" tint="0.79998168889431442"/>
        </patternFill>
      </fill>
      <alignment horizontal="center" vertical="bottom" textRotation="0" wrapText="0" indent="0" justifyLastLine="0" shrinkToFit="0" readingOrder="0"/>
      <border diagonalUp="0" diagonalDown="0">
        <left style="medium">
          <color auto="1"/>
        </left>
        <right style="thin">
          <color auto="1"/>
        </right>
        <top style="thin">
          <color auto="1"/>
        </top>
        <bottom style="thin">
          <color auto="1"/>
        </bottom>
        <vertical/>
        <horizontal/>
      </border>
    </dxf>
    <dxf>
      <font>
        <color rgb="FFFF0000"/>
      </font>
      <numFmt numFmtId="170" formatCode="0.0"/>
      <fill>
        <patternFill patternType="solid">
          <fgColor indexed="64"/>
          <bgColor theme="4" tint="0.79998168889431442"/>
        </patternFill>
      </fill>
      <alignment horizontal="general" vertical="bottom" textRotation="0" wrapText="0" indent="0" justifyLastLine="0" shrinkToFit="0" readingOrder="0"/>
      <border diagonalUp="0" diagonalDown="0">
        <left style="thin">
          <color auto="1"/>
        </left>
        <right style="medium">
          <color auto="1"/>
        </right>
        <top style="thin">
          <color auto="1"/>
        </top>
        <bottom style="thin">
          <color auto="1"/>
        </bottom>
        <vertical/>
        <horizontal/>
      </border>
    </dxf>
    <dxf>
      <font>
        <b val="0"/>
        <i val="0"/>
        <strike val="0"/>
        <condense val="0"/>
        <extend val="0"/>
        <outline val="0"/>
        <shadow val="0"/>
        <u val="none"/>
        <vertAlign val="baseline"/>
        <sz val="11"/>
        <color rgb="FFFF0000"/>
        <name val="Calibri"/>
        <family val="2"/>
        <scheme val="minor"/>
      </font>
      <numFmt numFmtId="170" formatCode="0.0"/>
      <fill>
        <patternFill patternType="solid">
          <fgColor indexed="64"/>
          <bgColor theme="4" tint="0.79998168889431442"/>
        </patternFill>
      </fill>
      <alignment horizontal="center" vertical="bottom" textRotation="0" wrapText="0" indent="0" justifyLastLine="0" shrinkToFit="0" readingOrder="0"/>
      <border diagonalUp="0" diagonalDown="0">
        <left style="medium">
          <color auto="1"/>
        </left>
        <right style="thin">
          <color auto="1"/>
        </right>
        <top style="thin">
          <color auto="1"/>
        </top>
        <bottom style="thin">
          <color auto="1"/>
        </bottom>
        <vertical/>
        <horizontal/>
      </border>
    </dxf>
    <dxf>
      <font>
        <color rgb="FFFF0000"/>
      </font>
      <numFmt numFmtId="170" formatCode="0.0"/>
      <fill>
        <patternFill patternType="solid">
          <fgColor indexed="64"/>
          <bgColor theme="4" tint="0.79998168889431442"/>
        </patternFill>
      </fill>
      <alignment horizontal="general" vertical="bottom" textRotation="0" wrapText="0" indent="0" justifyLastLine="0" shrinkToFit="0" readingOrder="0"/>
      <border diagonalUp="0" diagonalDown="0">
        <left style="medium">
          <color indexed="64"/>
        </left>
        <right style="medium">
          <color indexed="64"/>
        </right>
        <top style="thin">
          <color auto="1"/>
        </top>
        <bottom style="thin">
          <color auto="1"/>
        </bottom>
        <vertical/>
        <horizontal/>
      </border>
    </dxf>
    <dxf>
      <font>
        <b/>
        <i val="0"/>
        <strike val="0"/>
        <condense val="0"/>
        <extend val="0"/>
        <outline val="0"/>
        <shadow val="0"/>
        <u val="none"/>
        <vertAlign val="baseline"/>
        <sz val="11"/>
        <color rgb="FFFF0000"/>
        <name val="Calibri"/>
        <family val="2"/>
        <scheme val="minor"/>
      </font>
      <numFmt numFmtId="34" formatCode="_(&quot;$&quot;* #,##0.00_);_(&quot;$&quot;* \(#,##0.00\);_(&quot;$&quot;* &quot;-&quot;??_);_(@_)"/>
      <fill>
        <patternFill patternType="solid">
          <fgColor indexed="64"/>
          <bgColor rgb="FFFFFF00"/>
        </patternFill>
      </fill>
      <alignment horizontal="general" vertical="bottom" textRotation="0" wrapText="0" indent="0" justifyLastLine="0" shrinkToFit="0" readingOrder="0"/>
      <border diagonalUp="0" diagonalDown="0">
        <left/>
        <right/>
        <top style="thin">
          <color auto="1"/>
        </top>
        <bottom style="thin">
          <color auto="1"/>
        </bottom>
        <vertical/>
        <horizontal/>
      </border>
    </dxf>
    <dxf>
      <font>
        <b/>
        <i val="0"/>
        <strike val="0"/>
        <condense val="0"/>
        <extend val="0"/>
        <outline val="0"/>
        <shadow val="0"/>
        <u val="none"/>
        <vertAlign val="baseline"/>
        <sz val="11"/>
        <color rgb="FF0070C0"/>
        <name val="Calibri"/>
        <family val="2"/>
        <scheme val="minor"/>
      </font>
      <fill>
        <patternFill patternType="solid">
          <fgColor indexed="64"/>
          <bgColor rgb="FFFFFFCC"/>
        </patternFill>
      </fill>
      <border diagonalUp="0" diagonalDown="0">
        <left/>
        <right style="medium">
          <color auto="1"/>
        </right>
        <top style="thin">
          <color auto="1"/>
        </top>
        <bottom style="thin">
          <color auto="1"/>
        </bottom>
        <vertical/>
        <horizontal/>
      </border>
    </dxf>
    <dxf>
      <border outline="0">
        <left style="medium">
          <color indexed="64"/>
        </left>
        <right style="medium">
          <color auto="1"/>
        </right>
        <top style="medium">
          <color indexed="64"/>
        </top>
      </border>
    </dxf>
    <dxf>
      <border outline="0">
        <bottom style="medium">
          <color auto="1"/>
        </bottom>
      </border>
    </dxf>
    <dxf>
      <font>
        <b/>
        <i val="0"/>
        <strike val="0"/>
        <condense val="0"/>
        <extend val="0"/>
        <outline val="0"/>
        <shadow val="0"/>
        <u val="none"/>
        <vertAlign val="baseline"/>
        <sz val="11"/>
        <color rgb="FFFF0000"/>
        <name val="Calibri"/>
        <family val="2"/>
        <scheme val="minor"/>
      </font>
      <numFmt numFmtId="34" formatCode="_(&quot;$&quot;* #,##0.00_);_(&quot;$&quot;* \(#,##0.00\);_(&quot;$&quot;* &quot;-&quot;??_);_(@_)"/>
      <fill>
        <patternFill patternType="solid">
          <fgColor indexed="64"/>
          <bgColor theme="7" tint="0.79998168889431442"/>
        </patternFill>
      </fill>
      <alignment horizontal="general" vertical="bottom" textRotation="0" wrapText="0" indent="0" justifyLastLine="0" shrinkToFit="0" readingOrder="0"/>
      <border diagonalUp="0" diagonalDown="0">
        <left style="thin">
          <color auto="1"/>
        </left>
        <right style="medium">
          <color indexed="64"/>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rgb="FFFF0000"/>
        <name val="Calibri"/>
        <family val="2"/>
        <scheme val="minor"/>
      </font>
      <numFmt numFmtId="170" formatCode="0.0"/>
      <fill>
        <patternFill patternType="solid">
          <fgColor indexed="64"/>
          <bgColor theme="7" tint="0.79998168889431442"/>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color rgb="FFFF0000"/>
      </font>
      <fill>
        <patternFill patternType="solid">
          <fgColor indexed="64"/>
          <bgColor theme="5" tint="0.79998168889431442"/>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rgb="FFFF0000"/>
        <name val="Calibri"/>
        <family val="2"/>
        <scheme val="minor"/>
      </font>
      <numFmt numFmtId="170" formatCode="0.0"/>
      <fill>
        <patternFill patternType="solid">
          <fgColor indexed="64"/>
          <bgColor theme="5" tint="0.79998168889431442"/>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color rgb="FFFF0000"/>
      </font>
      <fill>
        <patternFill patternType="solid">
          <fgColor indexed="64"/>
          <bgColor theme="4" tint="0.79998168889431442"/>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rgb="FFFF0000"/>
        <name val="Calibri"/>
        <family val="2"/>
        <scheme val="minor"/>
      </font>
      <numFmt numFmtId="170" formatCode="0.0"/>
      <fill>
        <patternFill patternType="solid">
          <fgColor indexed="64"/>
          <bgColor theme="4" tint="0.79998168889431442"/>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color rgb="FFFF0000"/>
      </font>
      <fill>
        <patternFill patternType="solid">
          <fgColor indexed="64"/>
          <bgColor theme="4" tint="0.79998168889431442"/>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i val="0"/>
        <strike val="0"/>
        <condense val="0"/>
        <extend val="0"/>
        <outline val="0"/>
        <shadow val="0"/>
        <u val="none"/>
        <vertAlign val="baseline"/>
        <sz val="11"/>
        <color rgb="FFFF0000"/>
        <name val="Calibri"/>
        <family val="2"/>
        <scheme val="minor"/>
      </font>
      <numFmt numFmtId="34" formatCode="_(&quot;$&quot;* #,##0.00_);_(&quot;$&quot;* \(#,##0.00\);_(&quot;$&quot;* &quot;-&quot;??_);_(@_)"/>
      <fill>
        <patternFill patternType="solid">
          <fgColor indexed="64"/>
          <bgColor rgb="FFFFFF00"/>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i val="0"/>
        <strike val="0"/>
        <condense val="0"/>
        <extend val="0"/>
        <outline val="0"/>
        <shadow val="0"/>
        <u val="none"/>
        <vertAlign val="baseline"/>
        <sz val="11"/>
        <color rgb="FF0070C0"/>
        <name val="Calibri"/>
        <family val="2"/>
        <scheme val="minor"/>
      </font>
      <fill>
        <patternFill patternType="solid">
          <fgColor indexed="64"/>
          <bgColor rgb="FFFFFFCC"/>
        </patternFill>
      </fill>
      <border diagonalUp="0" diagonalDown="0">
        <left style="medium">
          <color indexed="64"/>
        </left>
        <right style="thin">
          <color auto="1"/>
        </right>
        <top style="thin">
          <color auto="1"/>
        </top>
        <bottom style="thin">
          <color auto="1"/>
        </bottom>
        <vertical style="thin">
          <color auto="1"/>
        </vertical>
        <horizontal style="thin">
          <color auto="1"/>
        </horizontal>
      </border>
    </dxf>
    <dxf>
      <border outline="0">
        <left style="medium">
          <color indexed="64"/>
        </left>
        <right style="medium">
          <color auto="1"/>
        </right>
        <top style="medium">
          <color indexed="64"/>
        </top>
      </border>
    </dxf>
    <dxf>
      <border outline="0">
        <bottom style="medium">
          <color auto="1"/>
        </bottom>
      </border>
    </dxf>
    <dxf>
      <font>
        <b/>
        <i val="0"/>
        <strike val="0"/>
        <condense val="0"/>
        <extend val="0"/>
        <outline val="0"/>
        <shadow val="0"/>
        <u val="none"/>
        <vertAlign val="baseline"/>
        <sz val="11"/>
        <color rgb="FFFF0000"/>
        <name val="Calibri"/>
        <family val="2"/>
        <scheme val="minor"/>
      </font>
      <numFmt numFmtId="34" formatCode="_(&quot;$&quot;* #,##0.00_);_(&quot;$&quot;* \(#,##0.00\);_(&quot;$&quot;* &quot;-&quot;??_);_(@_)"/>
      <fill>
        <patternFill patternType="solid">
          <fgColor indexed="64"/>
          <bgColor theme="7" tint="0.79998168889431442"/>
        </patternFill>
      </fill>
      <alignment horizontal="general" vertical="bottom" textRotation="0" wrapText="0" indent="0" justifyLastLine="0" shrinkToFit="0" readingOrder="0"/>
      <border diagonalUp="0" diagonalDown="0">
        <left style="thin">
          <color auto="1"/>
        </left>
        <right style="medium">
          <color indexed="64"/>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rgb="FFFF0000"/>
        <name val="Calibri"/>
        <family val="2"/>
        <scheme val="minor"/>
      </font>
      <numFmt numFmtId="170" formatCode="0.0"/>
      <fill>
        <patternFill patternType="solid">
          <fgColor indexed="64"/>
          <bgColor theme="7" tint="0.79998168889431442"/>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color rgb="FFFF0000"/>
      </font>
      <fill>
        <patternFill patternType="solid">
          <fgColor indexed="64"/>
          <bgColor theme="5" tint="0.79998168889431442"/>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rgb="FFFF0000"/>
        <name val="Calibri"/>
        <family val="2"/>
        <scheme val="minor"/>
      </font>
      <numFmt numFmtId="170" formatCode="0.0"/>
      <fill>
        <patternFill patternType="solid">
          <fgColor indexed="64"/>
          <bgColor theme="5" tint="0.79998168889431442"/>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color rgb="FFFF0000"/>
      </font>
      <fill>
        <patternFill patternType="solid">
          <fgColor indexed="64"/>
          <bgColor theme="4" tint="0.79998168889431442"/>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rgb="FFFF0000"/>
        <name val="Calibri"/>
        <family val="2"/>
        <scheme val="minor"/>
      </font>
      <numFmt numFmtId="170" formatCode="0.0"/>
      <fill>
        <patternFill patternType="solid">
          <fgColor indexed="64"/>
          <bgColor theme="4" tint="0.79998168889431442"/>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color rgb="FFFF0000"/>
      </font>
      <fill>
        <patternFill patternType="solid">
          <fgColor indexed="64"/>
          <bgColor theme="4" tint="0.79998168889431442"/>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i val="0"/>
        <strike val="0"/>
        <condense val="0"/>
        <extend val="0"/>
        <outline val="0"/>
        <shadow val="0"/>
        <u val="none"/>
        <vertAlign val="baseline"/>
        <sz val="11"/>
        <color rgb="FFFF0000"/>
        <name val="Calibri"/>
        <family val="2"/>
        <scheme val="minor"/>
      </font>
      <numFmt numFmtId="34" formatCode="_(&quot;$&quot;* #,##0.00_);_(&quot;$&quot;* \(#,##0.00\);_(&quot;$&quot;* &quot;-&quot;??_);_(@_)"/>
      <fill>
        <patternFill patternType="solid">
          <fgColor indexed="64"/>
          <bgColor rgb="FFFFFF00"/>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i val="0"/>
        <strike val="0"/>
        <condense val="0"/>
        <extend val="0"/>
        <outline val="0"/>
        <shadow val="0"/>
        <u val="none"/>
        <vertAlign val="baseline"/>
        <sz val="11"/>
        <color rgb="FF0070C0"/>
        <name val="Calibri"/>
        <family val="2"/>
        <scheme val="minor"/>
      </font>
      <fill>
        <patternFill patternType="solid">
          <fgColor indexed="64"/>
          <bgColor rgb="FFFFFFCC"/>
        </patternFill>
      </fill>
      <border diagonalUp="0" diagonalDown="0">
        <left style="medium">
          <color indexed="64"/>
        </left>
        <right style="thin">
          <color auto="1"/>
        </right>
        <top style="thin">
          <color auto="1"/>
        </top>
        <bottom style="thin">
          <color auto="1"/>
        </bottom>
        <vertical style="thin">
          <color auto="1"/>
        </vertical>
        <horizontal style="thin">
          <color auto="1"/>
        </horizontal>
      </border>
    </dxf>
    <dxf>
      <border outline="0">
        <left style="medium">
          <color indexed="64"/>
        </left>
        <right style="medium">
          <color auto="1"/>
        </right>
        <top style="medium">
          <color indexed="64"/>
        </top>
      </border>
    </dxf>
    <dxf>
      <border outline="0">
        <bottom style="medium">
          <color auto="1"/>
        </bottom>
      </border>
    </dxf>
    <dxf>
      <font>
        <b/>
        <i val="0"/>
        <strike val="0"/>
        <condense val="0"/>
        <extend val="0"/>
        <outline val="0"/>
        <shadow val="0"/>
        <u val="none"/>
        <vertAlign val="baseline"/>
        <sz val="11"/>
        <color rgb="FFFF0000"/>
        <name val="Calibri"/>
        <family val="2"/>
        <scheme val="minor"/>
      </font>
      <numFmt numFmtId="34" formatCode="_(&quot;$&quot;* #,##0.00_);_(&quot;$&quot;* \(#,##0.00\);_(&quot;$&quot;* &quot;-&quot;??_);_(@_)"/>
      <fill>
        <patternFill patternType="solid">
          <fgColor indexed="64"/>
          <bgColor theme="7" tint="0.79998168889431442"/>
        </patternFill>
      </fill>
      <alignment horizontal="general" vertical="bottom" textRotation="0" wrapText="0" indent="0" justifyLastLine="0" shrinkToFit="0" readingOrder="0"/>
      <border diagonalUp="0" diagonalDown="0">
        <left style="thin">
          <color auto="1"/>
        </left>
        <right style="medium">
          <color auto="1"/>
        </right>
        <top style="thin">
          <color auto="1"/>
        </top>
        <bottom style="thin">
          <color auto="1"/>
        </bottom>
        <vertical/>
        <horizontal/>
      </border>
    </dxf>
    <dxf>
      <font>
        <b val="0"/>
        <i val="0"/>
        <strike val="0"/>
        <condense val="0"/>
        <extend val="0"/>
        <outline val="0"/>
        <shadow val="0"/>
        <u val="none"/>
        <vertAlign val="baseline"/>
        <sz val="11"/>
        <color rgb="FFFF0000"/>
        <name val="Calibri"/>
        <family val="2"/>
        <scheme val="minor"/>
      </font>
      <numFmt numFmtId="4" formatCode="#,##0.00"/>
      <fill>
        <patternFill patternType="solid">
          <fgColor indexed="64"/>
          <bgColor theme="7" tint="0.79998168889431442"/>
        </patternFill>
      </fill>
      <alignment horizontal="center" vertical="bottom" textRotation="0" wrapText="0" indent="0" justifyLastLine="0" shrinkToFit="0" readingOrder="0"/>
      <border diagonalUp="0" diagonalDown="0">
        <left style="medium">
          <color auto="1"/>
        </left>
        <right style="thin">
          <color auto="1"/>
        </right>
        <top style="thin">
          <color auto="1"/>
        </top>
        <bottom style="thin">
          <color auto="1"/>
        </bottom>
        <vertical/>
        <horizontal/>
      </border>
    </dxf>
    <dxf>
      <font>
        <color rgb="FFFF0000"/>
      </font>
      <fill>
        <patternFill patternType="solid">
          <fgColor indexed="64"/>
          <bgColor theme="5" tint="0.79998168889431442"/>
        </patternFill>
      </fill>
      <alignment horizontal="general" vertical="bottom" textRotation="0" wrapText="0" indent="0" justifyLastLine="0" shrinkToFit="0" readingOrder="0"/>
      <border diagonalUp="0" diagonalDown="0">
        <left style="thin">
          <color auto="1"/>
        </left>
        <right style="medium">
          <color auto="1"/>
        </right>
        <top style="thin">
          <color auto="1"/>
        </top>
        <bottom style="thin">
          <color auto="1"/>
        </bottom>
        <vertical/>
        <horizontal/>
      </border>
    </dxf>
    <dxf>
      <font>
        <b val="0"/>
        <i val="0"/>
        <strike val="0"/>
        <condense val="0"/>
        <extend val="0"/>
        <outline val="0"/>
        <shadow val="0"/>
        <u val="none"/>
        <vertAlign val="baseline"/>
        <sz val="11"/>
        <color rgb="FFFF0000"/>
        <name val="Calibri"/>
        <family val="2"/>
        <scheme val="minor"/>
      </font>
      <numFmt numFmtId="4" formatCode="#,##0.00"/>
      <fill>
        <patternFill patternType="solid">
          <fgColor indexed="64"/>
          <bgColor theme="5" tint="0.79998168889431442"/>
        </patternFill>
      </fill>
      <alignment horizontal="center" vertical="bottom" textRotation="0" wrapText="0" indent="0" justifyLastLine="0" shrinkToFit="0" readingOrder="0"/>
      <border diagonalUp="0" diagonalDown="0">
        <left style="medium">
          <color auto="1"/>
        </left>
        <right style="thin">
          <color auto="1"/>
        </right>
        <top style="thin">
          <color auto="1"/>
        </top>
        <bottom style="thin">
          <color auto="1"/>
        </bottom>
        <vertical/>
        <horizontal/>
      </border>
    </dxf>
    <dxf>
      <font>
        <color rgb="FFFF0000"/>
      </font>
      <fill>
        <patternFill patternType="solid">
          <fgColor indexed="64"/>
          <bgColor theme="4" tint="0.79998168889431442"/>
        </patternFill>
      </fill>
      <alignment horizontal="general" vertical="bottom" textRotation="0" wrapText="0" indent="0" justifyLastLine="0" shrinkToFit="0" readingOrder="0"/>
      <border diagonalUp="0" diagonalDown="0">
        <left style="thin">
          <color auto="1"/>
        </left>
        <right style="medium">
          <color auto="1"/>
        </right>
        <top style="thin">
          <color auto="1"/>
        </top>
        <bottom style="thin">
          <color auto="1"/>
        </bottom>
        <vertical/>
        <horizontal/>
      </border>
    </dxf>
    <dxf>
      <font>
        <b val="0"/>
        <i val="0"/>
        <strike val="0"/>
        <condense val="0"/>
        <extend val="0"/>
        <outline val="0"/>
        <shadow val="0"/>
        <u val="none"/>
        <vertAlign val="baseline"/>
        <sz val="11"/>
        <color rgb="FFFF0000"/>
        <name val="Calibri"/>
        <family val="2"/>
        <scheme val="minor"/>
      </font>
      <numFmt numFmtId="4" formatCode="#,##0.00"/>
      <fill>
        <patternFill patternType="solid">
          <fgColor indexed="64"/>
          <bgColor theme="4" tint="0.79998168889431442"/>
        </patternFill>
      </fill>
      <alignment horizontal="center" vertical="bottom" textRotation="0" wrapText="0" indent="0" justifyLastLine="0" shrinkToFit="0" readingOrder="0"/>
      <border diagonalUp="0" diagonalDown="0">
        <left style="medium">
          <color auto="1"/>
        </left>
        <right style="thin">
          <color auto="1"/>
        </right>
        <top style="thin">
          <color auto="1"/>
        </top>
        <bottom style="thin">
          <color auto="1"/>
        </bottom>
        <vertical/>
        <horizontal/>
      </border>
    </dxf>
    <dxf>
      <font>
        <color rgb="FFFF0000"/>
      </font>
      <fill>
        <patternFill patternType="solid">
          <fgColor indexed="64"/>
          <bgColor theme="4" tint="0.79998168889431442"/>
        </patternFill>
      </fill>
      <alignment horizontal="general" vertical="bottom" textRotation="0" wrapText="0" indent="0" justifyLastLine="0" shrinkToFit="0" readingOrder="0"/>
      <border diagonalUp="0" diagonalDown="0">
        <left style="medium">
          <color indexed="64"/>
        </left>
        <right style="medium">
          <color indexed="64"/>
        </right>
        <top style="thin">
          <color auto="1"/>
        </top>
        <bottom style="thin">
          <color auto="1"/>
        </bottom>
        <vertical/>
        <horizontal/>
      </border>
    </dxf>
    <dxf>
      <font>
        <b/>
        <i val="0"/>
        <strike val="0"/>
        <condense val="0"/>
        <extend val="0"/>
        <outline val="0"/>
        <shadow val="0"/>
        <u val="none"/>
        <vertAlign val="baseline"/>
        <sz val="11"/>
        <color rgb="FFFF0000"/>
        <name val="Calibri"/>
        <family val="2"/>
        <scheme val="minor"/>
      </font>
      <numFmt numFmtId="34" formatCode="_(&quot;$&quot;* #,##0.00_);_(&quot;$&quot;* \(#,##0.00\);_(&quot;$&quot;* &quot;-&quot;??_);_(@_)"/>
      <fill>
        <patternFill patternType="solid">
          <fgColor indexed="64"/>
          <bgColor rgb="FFFFFF00"/>
        </patternFill>
      </fill>
      <alignment horizontal="general" vertical="bottom" textRotation="0" wrapText="0" indent="0" justifyLastLine="0" shrinkToFit="0" readingOrder="0"/>
      <border diagonalUp="0" diagonalDown="0">
        <left/>
        <right/>
        <top style="thin">
          <color auto="1"/>
        </top>
        <bottom style="thin">
          <color auto="1"/>
        </bottom>
        <vertical/>
        <horizontal/>
      </border>
    </dxf>
    <dxf>
      <font>
        <b/>
        <i val="0"/>
        <strike val="0"/>
        <condense val="0"/>
        <extend val="0"/>
        <outline val="0"/>
        <shadow val="0"/>
        <u val="none"/>
        <vertAlign val="baseline"/>
        <sz val="11"/>
        <color rgb="FF0070C0"/>
        <name val="Calibri"/>
        <family val="2"/>
        <scheme val="minor"/>
      </font>
      <fill>
        <patternFill patternType="solid">
          <fgColor indexed="64"/>
          <bgColor rgb="FFFFFFCC"/>
        </patternFill>
      </fill>
      <border diagonalUp="0" diagonalDown="0">
        <left/>
        <right style="medium">
          <color auto="1"/>
        </right>
        <top style="thin">
          <color auto="1"/>
        </top>
        <bottom style="thin">
          <color auto="1"/>
        </bottom>
        <vertical/>
        <horizontal/>
      </border>
    </dxf>
    <dxf>
      <border outline="0">
        <left style="medium">
          <color indexed="64"/>
        </left>
        <right style="medium">
          <color auto="1"/>
        </right>
        <top style="medium">
          <color indexed="64"/>
        </top>
      </border>
    </dxf>
    <dxf>
      <border outline="0">
        <bottom style="medium">
          <color auto="1"/>
        </bottom>
      </border>
    </dxf>
    <dxf>
      <font>
        <b/>
        <i val="0"/>
        <strike val="0"/>
        <condense val="0"/>
        <extend val="0"/>
        <outline val="0"/>
        <shadow val="0"/>
        <u val="none"/>
        <vertAlign val="baseline"/>
        <sz val="11"/>
        <color rgb="FFFF0000"/>
        <name val="Calibri"/>
        <family val="2"/>
        <scheme val="minor"/>
      </font>
      <numFmt numFmtId="34" formatCode="_(&quot;$&quot;* #,##0.00_);_(&quot;$&quot;* \(#,##0.00\);_(&quot;$&quot;* &quot;-&quot;??_);_(@_)"/>
      <fill>
        <patternFill patternType="solid">
          <fgColor indexed="64"/>
          <bgColor theme="7" tint="0.79998168889431442"/>
        </patternFill>
      </fill>
      <alignment horizontal="general" vertical="bottom" textRotation="0" wrapText="0" indent="0" justifyLastLine="0" shrinkToFit="0" readingOrder="0"/>
      <border diagonalUp="0" diagonalDown="0">
        <left style="thin">
          <color auto="1"/>
        </left>
        <right style="medium">
          <color auto="1"/>
        </right>
        <top style="thin">
          <color auto="1"/>
        </top>
        <bottom style="thin">
          <color auto="1"/>
        </bottom>
        <vertical/>
        <horizontal/>
      </border>
    </dxf>
    <dxf>
      <font>
        <b val="0"/>
        <i val="0"/>
        <strike val="0"/>
        <condense val="0"/>
        <extend val="0"/>
        <outline val="0"/>
        <shadow val="0"/>
        <u val="none"/>
        <vertAlign val="baseline"/>
        <sz val="11"/>
        <color rgb="FFFF0000"/>
        <name val="Calibri"/>
        <family val="2"/>
        <scheme val="minor"/>
      </font>
      <numFmt numFmtId="4" formatCode="#,##0.00"/>
      <fill>
        <patternFill patternType="solid">
          <fgColor indexed="64"/>
          <bgColor theme="7" tint="0.79998168889431442"/>
        </patternFill>
      </fill>
      <alignment horizontal="center" vertical="bottom" textRotation="0" wrapText="0" indent="0" justifyLastLine="0" shrinkToFit="0" readingOrder="0"/>
      <border diagonalUp="0" diagonalDown="0">
        <left style="medium">
          <color auto="1"/>
        </left>
        <right style="thin">
          <color auto="1"/>
        </right>
        <top style="thin">
          <color auto="1"/>
        </top>
        <bottom style="thin">
          <color auto="1"/>
        </bottom>
        <vertical/>
        <horizontal/>
      </border>
    </dxf>
    <dxf>
      <font>
        <color rgb="FFFF0000"/>
      </font>
      <fill>
        <patternFill patternType="solid">
          <fgColor indexed="64"/>
          <bgColor theme="5" tint="0.79998168889431442"/>
        </patternFill>
      </fill>
      <alignment horizontal="general" vertical="bottom" textRotation="0" wrapText="0" indent="0" justifyLastLine="0" shrinkToFit="0" readingOrder="0"/>
      <border diagonalUp="0" diagonalDown="0">
        <left style="thin">
          <color auto="1"/>
        </left>
        <right style="medium">
          <color auto="1"/>
        </right>
        <top style="thin">
          <color auto="1"/>
        </top>
        <bottom style="thin">
          <color auto="1"/>
        </bottom>
        <vertical/>
        <horizontal/>
      </border>
    </dxf>
    <dxf>
      <font>
        <b val="0"/>
        <i val="0"/>
        <strike val="0"/>
        <condense val="0"/>
        <extend val="0"/>
        <outline val="0"/>
        <shadow val="0"/>
        <u val="none"/>
        <vertAlign val="baseline"/>
        <sz val="11"/>
        <color rgb="FFFF0000"/>
        <name val="Calibri"/>
        <family val="2"/>
        <scheme val="minor"/>
      </font>
      <numFmt numFmtId="4" formatCode="#,##0.00"/>
      <fill>
        <patternFill patternType="solid">
          <fgColor indexed="64"/>
          <bgColor theme="5" tint="0.79998168889431442"/>
        </patternFill>
      </fill>
      <alignment horizontal="center" vertical="bottom" textRotation="0" wrapText="0" indent="0" justifyLastLine="0" shrinkToFit="0" readingOrder="0"/>
      <border diagonalUp="0" diagonalDown="0">
        <left style="medium">
          <color auto="1"/>
        </left>
        <right style="thin">
          <color auto="1"/>
        </right>
        <top style="thin">
          <color auto="1"/>
        </top>
        <bottom style="thin">
          <color auto="1"/>
        </bottom>
        <vertical/>
        <horizontal/>
      </border>
    </dxf>
    <dxf>
      <font>
        <color rgb="FFFF0000"/>
      </font>
      <fill>
        <patternFill patternType="solid">
          <fgColor indexed="64"/>
          <bgColor theme="4" tint="0.79998168889431442"/>
        </patternFill>
      </fill>
      <alignment horizontal="general" vertical="bottom" textRotation="0" wrapText="0" indent="0" justifyLastLine="0" shrinkToFit="0" readingOrder="0"/>
      <border diagonalUp="0" diagonalDown="0">
        <left style="thin">
          <color auto="1"/>
        </left>
        <right style="medium">
          <color auto="1"/>
        </right>
        <top style="thin">
          <color auto="1"/>
        </top>
        <bottom style="thin">
          <color auto="1"/>
        </bottom>
        <vertical/>
        <horizontal/>
      </border>
    </dxf>
    <dxf>
      <font>
        <b val="0"/>
        <i val="0"/>
        <strike val="0"/>
        <condense val="0"/>
        <extend val="0"/>
        <outline val="0"/>
        <shadow val="0"/>
        <u val="none"/>
        <vertAlign val="baseline"/>
        <sz val="11"/>
        <color rgb="FFFF0000"/>
        <name val="Calibri"/>
        <family val="2"/>
        <scheme val="minor"/>
      </font>
      <fill>
        <patternFill patternType="solid">
          <fgColor indexed="64"/>
          <bgColor theme="4" tint="0.79998168889431442"/>
        </patternFill>
      </fill>
      <alignment horizontal="center" vertical="bottom" textRotation="0" wrapText="0" indent="0" justifyLastLine="0" shrinkToFit="0" readingOrder="0"/>
      <border diagonalUp="0" diagonalDown="0">
        <left style="medium">
          <color auto="1"/>
        </left>
        <right style="thin">
          <color auto="1"/>
        </right>
        <top style="thin">
          <color auto="1"/>
        </top>
        <bottom style="thin">
          <color auto="1"/>
        </bottom>
        <vertical/>
        <horizontal/>
      </border>
    </dxf>
    <dxf>
      <font>
        <color rgb="FFFF0000"/>
      </font>
      <fill>
        <patternFill patternType="solid">
          <fgColor indexed="64"/>
          <bgColor theme="4" tint="0.79998168889431442"/>
        </patternFill>
      </fill>
      <alignment horizontal="general" vertical="bottom" textRotation="0" wrapText="0" indent="0" justifyLastLine="0" shrinkToFit="0" readingOrder="0"/>
      <border diagonalUp="0" diagonalDown="0">
        <left style="medium">
          <color indexed="64"/>
        </left>
        <right style="medium">
          <color indexed="64"/>
        </right>
        <top style="thin">
          <color auto="1"/>
        </top>
        <bottom style="thin">
          <color auto="1"/>
        </bottom>
        <vertical/>
        <horizontal/>
      </border>
    </dxf>
    <dxf>
      <font>
        <b/>
        <i val="0"/>
        <strike val="0"/>
        <condense val="0"/>
        <extend val="0"/>
        <outline val="0"/>
        <shadow val="0"/>
        <u val="none"/>
        <vertAlign val="baseline"/>
        <sz val="11"/>
        <color rgb="FFFF0000"/>
        <name val="Calibri"/>
        <family val="2"/>
        <scheme val="minor"/>
      </font>
      <numFmt numFmtId="34" formatCode="_(&quot;$&quot;* #,##0.00_);_(&quot;$&quot;* \(#,##0.00\);_(&quot;$&quot;* &quot;-&quot;??_);_(@_)"/>
      <fill>
        <patternFill patternType="solid">
          <fgColor indexed="64"/>
          <bgColor rgb="FFFFFF00"/>
        </patternFill>
      </fill>
      <alignment horizontal="general" vertical="bottom" textRotation="0" wrapText="0" indent="0" justifyLastLine="0" shrinkToFit="0" readingOrder="0"/>
      <border diagonalUp="0" diagonalDown="0">
        <left/>
        <right/>
        <top style="thin">
          <color auto="1"/>
        </top>
        <bottom style="thin">
          <color auto="1"/>
        </bottom>
        <vertical/>
        <horizontal/>
      </border>
    </dxf>
    <dxf>
      <font>
        <b/>
        <i val="0"/>
        <strike val="0"/>
        <condense val="0"/>
        <extend val="0"/>
        <outline val="0"/>
        <shadow val="0"/>
        <u val="none"/>
        <vertAlign val="baseline"/>
        <sz val="11"/>
        <color rgb="FF0070C0"/>
        <name val="Calibri"/>
        <family val="2"/>
        <scheme val="minor"/>
      </font>
      <fill>
        <patternFill patternType="solid">
          <fgColor indexed="64"/>
          <bgColor rgb="FFFFFFCC"/>
        </patternFill>
      </fill>
      <border diagonalUp="0" diagonalDown="0">
        <left/>
        <right style="medium">
          <color auto="1"/>
        </right>
        <top style="thin">
          <color auto="1"/>
        </top>
        <bottom style="thin">
          <color auto="1"/>
        </bottom>
        <vertical/>
        <horizontal/>
      </border>
    </dxf>
    <dxf>
      <border outline="0">
        <left style="medium">
          <color indexed="64"/>
        </left>
        <right style="medium">
          <color auto="1"/>
        </right>
        <top style="medium">
          <color indexed="64"/>
        </top>
      </border>
    </dxf>
    <dxf>
      <border outline="0">
        <bottom style="medium">
          <color auto="1"/>
        </bottom>
      </border>
    </dxf>
    <dxf>
      <font>
        <b val="0"/>
        <i val="0"/>
        <strike val="0"/>
        <condense val="0"/>
        <extend val="0"/>
        <outline val="0"/>
        <shadow val="0"/>
        <u val="none"/>
        <vertAlign val="baseline"/>
        <sz val="14"/>
        <color theme="0"/>
        <name val="Calibri"/>
        <family val="2"/>
        <scheme val="minor"/>
      </font>
      <fill>
        <patternFill patternType="solid">
          <fgColor indexed="64"/>
          <bgColor theme="1"/>
        </patternFill>
      </fill>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4"/>
        <color theme="0"/>
        <name val="Calibri"/>
        <family val="2"/>
        <scheme val="minor"/>
      </font>
      <fill>
        <patternFill patternType="solid">
          <fgColor indexed="64"/>
          <bgColor theme="1"/>
        </patternFill>
      </fill>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4"/>
        <color theme="0"/>
        <name val="Calibri"/>
        <family val="2"/>
        <scheme val="minor"/>
      </font>
      <fill>
        <patternFill patternType="solid">
          <fgColor indexed="64"/>
          <bgColor theme="1"/>
        </patternFill>
      </fill>
      <border diagonalUp="0" diagonalDown="0" outline="0">
        <left style="thin">
          <color auto="1"/>
        </left>
        <right style="thin">
          <color auto="1"/>
        </right>
        <top style="thin">
          <color auto="1"/>
        </top>
        <bottom style="thin">
          <color auto="1"/>
        </bottom>
      </border>
    </dxf>
    <dxf>
      <font>
        <strike val="0"/>
        <outline val="0"/>
        <shadow val="0"/>
        <u val="none"/>
        <vertAlign val="baseline"/>
        <sz val="14"/>
        <name val="Calibri"/>
        <family val="2"/>
        <scheme val="minor"/>
      </font>
      <border diagonalUp="0" diagonalDown="0" outline="0">
        <left style="thin">
          <color auto="1"/>
        </left>
        <right style="thin">
          <color auto="1"/>
        </right>
        <top style="thin">
          <color auto="1"/>
        </top>
        <bottom style="thin">
          <color auto="1"/>
        </bottom>
      </border>
    </dxf>
    <dxf>
      <font>
        <strike val="0"/>
        <outline val="0"/>
        <shadow val="0"/>
        <u val="none"/>
        <vertAlign val="baseline"/>
        <sz val="14"/>
        <name val="Calibri"/>
        <family val="2"/>
        <scheme val="minor"/>
      </font>
      <border diagonalUp="0" diagonalDown="0" outline="0">
        <left style="thin">
          <color auto="1"/>
        </left>
        <right style="thin">
          <color auto="1"/>
        </right>
        <top style="thin">
          <color auto="1"/>
        </top>
        <bottom style="thin">
          <color auto="1"/>
        </bottom>
      </border>
    </dxf>
    <dxf>
      <font>
        <strike val="0"/>
        <outline val="0"/>
        <shadow val="0"/>
        <u val="none"/>
        <vertAlign val="baseline"/>
        <sz val="14"/>
        <name val="Calibri"/>
        <family val="2"/>
        <scheme val="minor"/>
      </font>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4"/>
        <color theme="0"/>
        <name val="Calibri"/>
        <family val="2"/>
        <scheme val="minor"/>
      </font>
      <fill>
        <patternFill patternType="solid">
          <fgColor indexed="64"/>
          <bgColor theme="1"/>
        </patternFill>
      </fill>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4"/>
        <color theme="0"/>
        <name val="Calibri"/>
        <family val="2"/>
        <scheme val="minor"/>
      </font>
      <fill>
        <patternFill patternType="solid">
          <fgColor indexed="64"/>
          <bgColor theme="1"/>
        </patternFill>
      </fill>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4"/>
        <color theme="0"/>
        <name val="Calibri"/>
        <family val="2"/>
        <scheme val="minor"/>
      </font>
      <fill>
        <patternFill patternType="solid">
          <fgColor indexed="64"/>
          <bgColor theme="1"/>
        </patternFill>
      </fill>
      <border diagonalUp="0" diagonalDown="0" outline="0">
        <left style="thin">
          <color auto="1"/>
        </left>
        <right style="thin">
          <color auto="1"/>
        </right>
        <top style="thin">
          <color auto="1"/>
        </top>
        <bottom style="thin">
          <color auto="1"/>
        </bottom>
      </border>
    </dxf>
    <dxf>
      <font>
        <strike val="0"/>
        <outline val="0"/>
        <shadow val="0"/>
        <u val="none"/>
        <vertAlign val="baseline"/>
        <sz val="14"/>
        <name val="Calibri"/>
        <family val="2"/>
        <scheme val="minor"/>
      </font>
      <border diagonalUp="0" diagonalDown="0" outline="0">
        <left style="thin">
          <color auto="1"/>
        </left>
        <right style="thin">
          <color auto="1"/>
        </right>
        <top style="thin">
          <color auto="1"/>
        </top>
        <bottom style="thin">
          <color auto="1"/>
        </bottom>
      </border>
    </dxf>
    <dxf>
      <font>
        <strike val="0"/>
        <outline val="0"/>
        <shadow val="0"/>
        <u val="none"/>
        <vertAlign val="baseline"/>
        <sz val="14"/>
        <name val="Calibri"/>
        <family val="2"/>
        <scheme val="minor"/>
      </font>
      <border diagonalUp="0" diagonalDown="0" outline="0">
        <left style="thin">
          <color auto="1"/>
        </left>
        <right style="thin">
          <color auto="1"/>
        </right>
        <top style="thin">
          <color auto="1"/>
        </top>
        <bottom style="thin">
          <color auto="1"/>
        </bottom>
      </border>
    </dxf>
    <dxf>
      <font>
        <strike val="0"/>
        <outline val="0"/>
        <shadow val="0"/>
        <u val="none"/>
        <vertAlign val="baseline"/>
        <sz val="14"/>
        <name val="Calibri"/>
        <family val="2"/>
        <scheme val="minor"/>
      </font>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4"/>
        <color theme="0"/>
        <name val="Calibri"/>
        <family val="2"/>
        <scheme val="minor"/>
      </font>
      <fill>
        <patternFill patternType="solid">
          <fgColor indexed="64"/>
          <bgColor theme="1"/>
        </patternFill>
      </fill>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4"/>
        <color theme="0"/>
        <name val="Calibri"/>
        <family val="2"/>
        <scheme val="minor"/>
      </font>
      <fill>
        <patternFill patternType="solid">
          <fgColor indexed="64"/>
          <bgColor theme="1"/>
        </patternFill>
      </fill>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4"/>
        <color theme="0"/>
        <name val="Calibri"/>
        <family val="2"/>
        <scheme val="minor"/>
      </font>
      <fill>
        <patternFill patternType="solid">
          <fgColor indexed="64"/>
          <bgColor theme="1"/>
        </patternFill>
      </fill>
      <border diagonalUp="0" diagonalDown="0" outline="0">
        <left style="thin">
          <color auto="1"/>
        </left>
        <right style="thin">
          <color auto="1"/>
        </right>
        <top style="thin">
          <color auto="1"/>
        </top>
        <bottom style="thin">
          <color auto="1"/>
        </bottom>
      </border>
    </dxf>
    <dxf>
      <font>
        <strike val="0"/>
        <outline val="0"/>
        <shadow val="0"/>
        <u val="none"/>
        <vertAlign val="baseline"/>
        <sz val="14"/>
        <name val="Calibri"/>
        <family val="2"/>
        <scheme val="minor"/>
      </font>
      <border diagonalUp="0" diagonalDown="0" outline="0">
        <left style="thin">
          <color auto="1"/>
        </left>
        <right style="thin">
          <color auto="1"/>
        </right>
        <top style="thin">
          <color auto="1"/>
        </top>
        <bottom style="thin">
          <color auto="1"/>
        </bottom>
      </border>
    </dxf>
    <dxf>
      <font>
        <strike val="0"/>
        <outline val="0"/>
        <shadow val="0"/>
        <u val="none"/>
        <vertAlign val="baseline"/>
        <sz val="14"/>
        <name val="Calibri"/>
        <family val="2"/>
        <scheme val="minor"/>
      </font>
      <border diagonalUp="0" diagonalDown="0" outline="0">
        <left style="thin">
          <color auto="1"/>
        </left>
        <right style="thin">
          <color auto="1"/>
        </right>
        <top style="thin">
          <color auto="1"/>
        </top>
        <bottom style="thin">
          <color auto="1"/>
        </bottom>
      </border>
    </dxf>
    <dxf>
      <font>
        <strike val="0"/>
        <outline val="0"/>
        <shadow val="0"/>
        <u val="none"/>
        <vertAlign val="baseline"/>
        <sz val="14"/>
        <name val="Calibri"/>
        <family val="2"/>
        <scheme val="minor"/>
      </font>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4"/>
        <color theme="0"/>
        <name val="Calibri"/>
        <family val="2"/>
        <scheme val="minor"/>
      </font>
      <fill>
        <patternFill patternType="solid">
          <fgColor indexed="64"/>
          <bgColor theme="1"/>
        </patternFill>
      </fill>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4"/>
        <color theme="0"/>
        <name val="Calibri"/>
        <family val="2"/>
        <scheme val="minor"/>
      </font>
      <fill>
        <patternFill patternType="solid">
          <fgColor indexed="64"/>
          <bgColor theme="1"/>
        </patternFill>
      </fill>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4"/>
        <color theme="0"/>
        <name val="Calibri"/>
        <family val="2"/>
        <scheme val="minor"/>
      </font>
      <fill>
        <patternFill patternType="solid">
          <fgColor indexed="64"/>
          <bgColor theme="1"/>
        </patternFill>
      </fill>
      <border diagonalUp="0" diagonalDown="0" outline="0">
        <left style="thin">
          <color auto="1"/>
        </left>
        <right style="thin">
          <color auto="1"/>
        </right>
        <top style="thin">
          <color auto="1"/>
        </top>
        <bottom style="thin">
          <color auto="1"/>
        </bottom>
      </border>
    </dxf>
    <dxf>
      <font>
        <strike val="0"/>
        <outline val="0"/>
        <shadow val="0"/>
        <u val="none"/>
        <vertAlign val="baseline"/>
        <sz val="14"/>
        <name val="Calibri"/>
        <family val="2"/>
        <scheme val="minor"/>
      </font>
      <border diagonalUp="0" diagonalDown="0" outline="0">
        <left style="thin">
          <color auto="1"/>
        </left>
        <right style="thin">
          <color auto="1"/>
        </right>
        <top style="thin">
          <color auto="1"/>
        </top>
        <bottom style="thin">
          <color auto="1"/>
        </bottom>
      </border>
    </dxf>
    <dxf>
      <font>
        <strike val="0"/>
        <outline val="0"/>
        <shadow val="0"/>
        <u val="none"/>
        <vertAlign val="baseline"/>
        <sz val="14"/>
        <name val="Calibri"/>
        <family val="2"/>
        <scheme val="minor"/>
      </font>
      <border diagonalUp="0" diagonalDown="0" outline="0">
        <left style="thin">
          <color auto="1"/>
        </left>
        <right style="thin">
          <color auto="1"/>
        </right>
        <top style="thin">
          <color auto="1"/>
        </top>
        <bottom style="thin">
          <color auto="1"/>
        </bottom>
      </border>
    </dxf>
    <dxf>
      <font>
        <strike val="0"/>
        <outline val="0"/>
        <shadow val="0"/>
        <u val="none"/>
        <vertAlign val="baseline"/>
        <sz val="14"/>
        <name val="Calibri"/>
        <family val="2"/>
        <scheme val="minor"/>
      </font>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4"/>
        <color theme="0"/>
        <name val="Calibri"/>
        <family val="2"/>
        <scheme val="minor"/>
      </font>
      <fill>
        <patternFill patternType="solid">
          <fgColor indexed="64"/>
          <bgColor theme="1"/>
        </patternFill>
      </fill>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4"/>
        <color theme="0"/>
        <name val="Calibri"/>
        <family val="2"/>
        <scheme val="minor"/>
      </font>
      <fill>
        <patternFill patternType="solid">
          <fgColor indexed="64"/>
          <bgColor theme="1"/>
        </patternFill>
      </fill>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4"/>
        <color theme="0"/>
        <name val="Calibri"/>
        <family val="2"/>
        <scheme val="minor"/>
      </font>
      <fill>
        <patternFill patternType="solid">
          <fgColor indexed="64"/>
          <bgColor theme="1"/>
        </patternFill>
      </fill>
      <border diagonalUp="0" diagonalDown="0" outline="0">
        <left style="thin">
          <color auto="1"/>
        </left>
        <right style="thin">
          <color auto="1"/>
        </right>
        <top style="thin">
          <color auto="1"/>
        </top>
        <bottom style="thin">
          <color auto="1"/>
        </bottom>
      </border>
    </dxf>
    <dxf>
      <font>
        <strike val="0"/>
        <outline val="0"/>
        <shadow val="0"/>
        <u val="none"/>
        <vertAlign val="baseline"/>
        <sz val="14"/>
        <name val="Calibri"/>
        <family val="2"/>
        <scheme val="minor"/>
      </font>
      <border diagonalUp="0" diagonalDown="0" outline="0">
        <left style="thin">
          <color auto="1"/>
        </left>
        <right style="thin">
          <color auto="1"/>
        </right>
        <top style="thin">
          <color auto="1"/>
        </top>
        <bottom style="thin">
          <color auto="1"/>
        </bottom>
      </border>
    </dxf>
    <dxf>
      <font>
        <strike val="0"/>
        <outline val="0"/>
        <shadow val="0"/>
        <u val="none"/>
        <vertAlign val="baseline"/>
        <sz val="14"/>
        <name val="Calibri"/>
        <family val="2"/>
        <scheme val="minor"/>
      </font>
      <border diagonalUp="0" diagonalDown="0" outline="0">
        <left style="thin">
          <color auto="1"/>
        </left>
        <right style="thin">
          <color auto="1"/>
        </right>
        <top style="thin">
          <color auto="1"/>
        </top>
        <bottom style="thin">
          <color auto="1"/>
        </bottom>
      </border>
    </dxf>
    <dxf>
      <font>
        <strike val="0"/>
        <outline val="0"/>
        <shadow val="0"/>
        <u val="none"/>
        <vertAlign val="baseline"/>
        <sz val="14"/>
        <name val="Calibri"/>
        <family val="2"/>
        <scheme val="minor"/>
      </font>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4"/>
        <color theme="1"/>
        <name val="Calibri"/>
        <family val="2"/>
        <scheme val="minor"/>
      </font>
      <numFmt numFmtId="167" formatCode="0.0%"/>
      <fill>
        <patternFill patternType="none">
          <fgColor indexed="64"/>
          <bgColor indexed="6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4"/>
        <color theme="1"/>
        <name val="Calibri"/>
        <family val="2"/>
        <scheme val="minor"/>
      </font>
      <numFmt numFmtId="167" formatCode="0.0%"/>
      <fill>
        <patternFill patternType="solid">
          <fgColor indexed="64"/>
          <bgColor theme="0"/>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4"/>
        <color theme="1"/>
        <name val="Calibri"/>
        <family val="2"/>
        <scheme val="minor"/>
      </font>
      <numFmt numFmtId="167" formatCode="0.0%"/>
      <fill>
        <patternFill patternType="none">
          <fgColor indexed="64"/>
          <bgColor indexed="6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4"/>
        <color theme="1"/>
        <name val="Calibri"/>
        <family val="2"/>
        <scheme val="minor"/>
      </font>
      <numFmt numFmtId="167" formatCode="0.0%"/>
      <fill>
        <patternFill patternType="none">
          <fgColor indexed="64"/>
          <bgColor indexed="6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4"/>
        <color theme="1"/>
        <name val="Calibri"/>
        <family val="2"/>
        <scheme val="minor"/>
      </font>
      <numFmt numFmtId="167" formatCode="0.0%"/>
      <fill>
        <patternFill patternType="none">
          <fgColor indexed="64"/>
          <bgColor indexed="6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4"/>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4"/>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14"/>
        <color rgb="FF0070C0"/>
        <name val="Calibri"/>
        <family val="2"/>
        <scheme val="minor"/>
      </font>
      <fill>
        <patternFill patternType="solid">
          <fgColor indexed="64"/>
          <bgColor rgb="FFFFFFCC"/>
        </patternFill>
      </fill>
      <border diagonalUp="0" diagonalDown="0" outline="0">
        <left/>
        <right style="thin">
          <color auto="1"/>
        </right>
        <top style="thin">
          <color auto="1"/>
        </top>
        <bottom style="thin">
          <color auto="1"/>
        </bottom>
      </border>
    </dxf>
    <dxf>
      <border outline="0">
        <left style="medium">
          <color auto="1"/>
        </left>
        <right style="medium">
          <color auto="1"/>
        </right>
        <top style="medium">
          <color indexed="64"/>
        </top>
        <bottom style="medium">
          <color auto="1"/>
        </bottom>
      </border>
    </dxf>
    <dxf>
      <font>
        <strike val="0"/>
        <outline val="0"/>
        <shadow val="0"/>
        <u val="none"/>
        <vertAlign val="baseline"/>
        <sz val="14"/>
        <name val="Calibri"/>
        <family val="2"/>
        <scheme val="minor"/>
      </font>
    </dxf>
    <dxf>
      <font>
        <b/>
        <i val="0"/>
        <strike val="0"/>
        <condense val="0"/>
        <extend val="0"/>
        <outline val="0"/>
        <shadow val="0"/>
        <u val="none"/>
        <vertAlign val="baseline"/>
        <sz val="14"/>
        <color theme="0"/>
        <name val="Calibri"/>
        <family val="2"/>
        <scheme val="minor"/>
      </font>
      <fill>
        <patternFill patternType="solid">
          <fgColor indexed="64"/>
          <bgColor theme="1"/>
        </patternFill>
      </fill>
      <alignment horizontal="general" vertical="bottom" textRotation="0" wrapText="1" indent="0" justifyLastLine="0" shrinkToFit="0" readingOrder="0"/>
      <border diagonalUp="0" diagonalDown="0" outline="0">
        <left style="thin">
          <color auto="1"/>
        </left>
        <right style="thin">
          <color auto="1"/>
        </right>
        <top/>
        <bottom/>
      </border>
    </dxf>
    <dxf>
      <font>
        <strike val="0"/>
        <outline val="0"/>
        <shadow val="0"/>
        <u val="none"/>
        <vertAlign val="baseline"/>
        <sz val="14"/>
        <name val="Calibri"/>
        <family val="2"/>
        <scheme val="minor"/>
      </font>
      <numFmt numFmtId="3" formatCode="#,##0"/>
      <alignment horizontal="center" vertical="bottom" textRotation="0" wrapText="0" indent="0" justifyLastLine="0" shrinkToFit="0" readingOrder="0"/>
      <border diagonalUp="0" diagonalDown="0" outline="0">
        <left style="thin">
          <color auto="1"/>
        </left>
        <right style="medium">
          <color auto="1"/>
        </right>
        <top style="thin">
          <color auto="1"/>
        </top>
        <bottom style="thin">
          <color auto="1"/>
        </bottom>
      </border>
    </dxf>
    <dxf>
      <font>
        <strike val="0"/>
        <outline val="0"/>
        <shadow val="0"/>
        <u val="none"/>
        <vertAlign val="baseline"/>
        <sz val="14"/>
        <name val="Calibri"/>
        <family val="2"/>
        <scheme val="minor"/>
      </font>
      <numFmt numFmtId="3" formatCode="#,##0"/>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4"/>
        <name val="Calibri"/>
        <family val="2"/>
        <scheme val="minor"/>
      </font>
      <numFmt numFmtId="3" formatCode="#,##0"/>
      <fill>
        <patternFill patternType="none">
          <fgColor indexed="64"/>
          <bgColor indexed="6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4"/>
        <name val="Calibri"/>
        <family val="2"/>
        <scheme val="minor"/>
      </font>
      <numFmt numFmtId="3" formatCode="#,##0"/>
      <fill>
        <patternFill patternType="none">
          <fgColor indexed="64"/>
          <bgColor indexed="6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4"/>
        <name val="Calibri"/>
        <family val="2"/>
        <scheme val="minor"/>
      </font>
      <numFmt numFmtId="3" formatCode="#,##0"/>
      <fill>
        <patternFill patternType="none">
          <fgColor indexed="64"/>
          <bgColor indexed="65"/>
        </patternFill>
      </fill>
      <alignment horizontal="center" vertical="bottom" textRotation="0" wrapText="0" indent="0" justifyLastLine="0" shrinkToFit="0" readingOrder="0"/>
      <border diagonalUp="0" diagonalDown="0" outline="0">
        <left style="medium">
          <color auto="1"/>
        </left>
        <right style="thin">
          <color auto="1"/>
        </right>
        <top style="thin">
          <color auto="1"/>
        </top>
        <bottom style="thin">
          <color auto="1"/>
        </bottom>
      </border>
    </dxf>
    <dxf>
      <font>
        <b val="0"/>
        <i val="0"/>
        <strike val="0"/>
        <condense val="0"/>
        <extend val="0"/>
        <outline val="0"/>
        <shadow val="0"/>
        <u val="none"/>
        <vertAlign val="baseline"/>
        <sz val="14"/>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outline="0">
        <left style="medium">
          <color indexed="64"/>
        </left>
        <right style="medium">
          <color indexed="64"/>
        </right>
        <top style="thin">
          <color auto="1"/>
        </top>
        <bottom style="thin">
          <color auto="1"/>
        </bottom>
      </border>
    </dxf>
    <dxf>
      <font>
        <b val="0"/>
        <i val="0"/>
        <strike val="0"/>
        <condense val="0"/>
        <extend val="0"/>
        <outline val="0"/>
        <shadow val="0"/>
        <u val="none"/>
        <vertAlign val="baseline"/>
        <sz val="14"/>
        <color theme="1"/>
        <name val="Calibri"/>
        <family val="2"/>
        <scheme val="minor"/>
      </font>
      <numFmt numFmtId="167" formatCode="0.0%"/>
      <fill>
        <patternFill patternType="solid">
          <fgColor indexed="64"/>
          <bgColor theme="0"/>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4"/>
        <color theme="1"/>
        <name val="Calibri"/>
        <family val="2"/>
        <scheme val="minor"/>
      </font>
      <numFmt numFmtId="167" formatCode="0.0%"/>
      <fill>
        <patternFill patternType="none">
          <fgColor indexed="64"/>
          <bgColor indexed="65"/>
        </patternFill>
      </fill>
      <alignment horizontal="center" vertical="bottom" textRotation="0" wrapText="0" indent="0" justifyLastLine="0" shrinkToFit="0" readingOrder="0"/>
      <border diagonalUp="0" diagonalDown="0" outline="0">
        <left style="medium">
          <color auto="1"/>
        </left>
        <right style="thin">
          <color auto="1"/>
        </right>
        <top style="thin">
          <color auto="1"/>
        </top>
        <bottom style="thin">
          <color auto="1"/>
        </bottom>
      </border>
    </dxf>
    <dxf>
      <font>
        <b val="0"/>
        <i val="0"/>
        <strike val="0"/>
        <condense val="0"/>
        <extend val="0"/>
        <outline val="0"/>
        <shadow val="0"/>
        <u val="none"/>
        <vertAlign val="baseline"/>
        <sz val="14"/>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outline="0">
        <left style="medium">
          <color auto="1"/>
        </left>
        <right style="thin">
          <color auto="1"/>
        </right>
        <top style="thin">
          <color auto="1"/>
        </top>
        <bottom style="thin">
          <color auto="1"/>
        </bottom>
      </border>
    </dxf>
    <dxf>
      <font>
        <b val="0"/>
        <i val="0"/>
        <strike val="0"/>
        <condense val="0"/>
        <extend val="0"/>
        <outline val="0"/>
        <shadow val="0"/>
        <u val="none"/>
        <vertAlign val="baseline"/>
        <sz val="14"/>
        <color theme="1"/>
        <name val="Calibri"/>
        <family val="2"/>
        <scheme val="minor"/>
      </font>
      <numFmt numFmtId="167" formatCode="0.0%"/>
      <fill>
        <patternFill patternType="none">
          <fgColor indexed="64"/>
          <bgColor indexed="65"/>
        </patternFill>
      </fill>
      <alignment horizontal="center" vertical="bottom" textRotation="0" wrapText="0" indent="0" justifyLastLine="0" shrinkToFit="0" readingOrder="0"/>
      <border diagonalUp="0" diagonalDown="0" outline="0">
        <left style="medium">
          <color auto="1"/>
        </left>
        <right style="thin">
          <color auto="1"/>
        </right>
        <top style="thin">
          <color auto="1"/>
        </top>
        <bottom style="thin">
          <color auto="1"/>
        </bottom>
      </border>
    </dxf>
    <dxf>
      <font>
        <b val="0"/>
        <i val="0"/>
        <strike val="0"/>
        <condense val="0"/>
        <extend val="0"/>
        <outline val="0"/>
        <shadow val="0"/>
        <u val="none"/>
        <vertAlign val="baseline"/>
        <sz val="14"/>
        <color theme="1"/>
        <name val="Calibri"/>
        <family val="2"/>
        <scheme val="minor"/>
      </font>
      <numFmt numFmtId="167" formatCode="0.0%"/>
      <fill>
        <patternFill patternType="none">
          <fgColor indexed="64"/>
          <bgColor indexed="65"/>
        </patternFill>
      </fill>
      <alignment horizontal="center" vertical="bottom" textRotation="0" wrapText="0" indent="0" justifyLastLine="0" shrinkToFit="0" readingOrder="0"/>
      <border diagonalUp="0" diagonalDown="0" outline="0">
        <left style="medium">
          <color auto="1"/>
        </left>
        <right style="thin">
          <color auto="1"/>
        </right>
        <top style="thin">
          <color auto="1"/>
        </top>
        <bottom style="thin">
          <color auto="1"/>
        </bottom>
      </border>
    </dxf>
    <dxf>
      <font>
        <b val="0"/>
        <i val="0"/>
        <strike val="0"/>
        <condense val="0"/>
        <extend val="0"/>
        <outline val="0"/>
        <shadow val="0"/>
        <u val="none"/>
        <vertAlign val="baseline"/>
        <sz val="14"/>
        <color theme="1"/>
        <name val="Calibri"/>
        <family val="2"/>
        <scheme val="minor"/>
      </font>
      <numFmt numFmtId="167" formatCode="0.0%"/>
      <fill>
        <patternFill patternType="none">
          <fgColor indexed="64"/>
          <bgColor indexed="65"/>
        </patternFill>
      </fill>
      <alignment horizontal="center" vertical="bottom" textRotation="0" wrapText="0" indent="0" justifyLastLine="0" shrinkToFit="0" readingOrder="0"/>
      <border diagonalUp="0" diagonalDown="0" outline="0">
        <left style="medium">
          <color auto="1"/>
        </left>
        <right style="thin">
          <color auto="1"/>
        </right>
        <top style="thin">
          <color auto="1"/>
        </top>
        <bottom style="thin">
          <color auto="1"/>
        </bottom>
      </border>
    </dxf>
    <dxf>
      <font>
        <b/>
        <i val="0"/>
        <strike val="0"/>
        <condense val="0"/>
        <extend val="0"/>
        <outline val="0"/>
        <shadow val="0"/>
        <u val="none"/>
        <vertAlign val="baseline"/>
        <sz val="14"/>
        <color rgb="FF0070C0"/>
        <name val="Calibri"/>
        <family val="2"/>
        <scheme val="minor"/>
      </font>
      <fill>
        <patternFill patternType="solid">
          <fgColor indexed="64"/>
          <bgColor rgb="FFFFFFCC"/>
        </patternFill>
      </fill>
      <border diagonalUp="0" diagonalDown="0" outline="0">
        <left/>
        <right/>
        <top style="thin">
          <color auto="1"/>
        </top>
        <bottom style="thin">
          <color auto="1"/>
        </bottom>
      </border>
    </dxf>
    <dxf>
      <border outline="0">
        <left style="medium">
          <color auto="1"/>
        </left>
        <top style="medium">
          <color indexed="64"/>
        </top>
      </border>
    </dxf>
    <dxf>
      <font>
        <strike val="0"/>
        <outline val="0"/>
        <shadow val="0"/>
        <u val="none"/>
        <vertAlign val="baseline"/>
        <sz val="14"/>
        <name val="Calibri"/>
        <family val="2"/>
        <scheme val="minor"/>
      </font>
    </dxf>
    <dxf>
      <font>
        <b/>
        <i val="0"/>
        <strike val="0"/>
        <condense val="0"/>
        <extend val="0"/>
        <outline val="0"/>
        <shadow val="0"/>
        <u val="none"/>
        <vertAlign val="baseline"/>
        <sz val="14"/>
        <color rgb="FF0070C0"/>
        <name val="Calibri"/>
        <family val="2"/>
        <scheme val="minor"/>
      </font>
      <fill>
        <patternFill patternType="solid">
          <fgColor indexed="64"/>
          <bgColor rgb="FFFFFFCC"/>
        </patternFill>
      </fill>
      <alignment horizontal="general" vertical="bottom" textRotation="0" wrapText="1" indent="0" justifyLastLine="0" shrinkToFit="0" readingOrder="0"/>
      <border diagonalUp="0" diagonalDown="0" outline="0">
        <left style="thin">
          <color auto="1"/>
        </left>
        <right style="thin">
          <color auto="1"/>
        </right>
        <top/>
        <bottom/>
      </border>
    </dxf>
  </dxfs>
  <tableStyles count="0" defaultTableStyle="TableStyleMedium2" defaultPivotStyle="PivotStyleLight16"/>
  <colors>
    <mruColors>
      <color rgb="FFFF00FF"/>
      <color rgb="FFFFFFCC"/>
      <color rgb="FF00FF00"/>
      <color rgb="FFFFFFFF"/>
      <color rgb="FFFF3399"/>
      <color rgb="FFA500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1238251</xdr:colOff>
      <xdr:row>0</xdr:row>
      <xdr:rowOff>38100</xdr:rowOff>
    </xdr:from>
    <xdr:to>
      <xdr:col>1</xdr:col>
      <xdr:colOff>1495204</xdr:colOff>
      <xdr:row>7</xdr:row>
      <xdr:rowOff>70631</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a:stretch>
          <a:fillRect/>
        </a:stretch>
      </xdr:blipFill>
      <xdr:spPr>
        <a:xfrm>
          <a:off x="1238251" y="38100"/>
          <a:ext cx="4166633" cy="17381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1343025</xdr:colOff>
      <xdr:row>0</xdr:row>
      <xdr:rowOff>76200</xdr:rowOff>
    </xdr:from>
    <xdr:to>
      <xdr:col>6</xdr:col>
      <xdr:colOff>129012</xdr:colOff>
      <xdr:row>0</xdr:row>
      <xdr:rowOff>1438275</xdr:rowOff>
    </xdr:to>
    <xdr:pic>
      <xdr:nvPicPr>
        <xdr:cNvPr id="2" name="Picture 1">
          <a:extLst>
            <a:ext uri="{FF2B5EF4-FFF2-40B4-BE49-F238E27FC236}">
              <a16:creationId xmlns:a16="http://schemas.microsoft.com/office/drawing/2014/main" id="{793A5436-97DA-4360-93A5-55E9A729D01F}"/>
            </a:ext>
          </a:extLst>
        </xdr:cNvPr>
        <xdr:cNvPicPr>
          <a:picLocks noChangeAspect="1"/>
        </xdr:cNvPicPr>
      </xdr:nvPicPr>
      <xdr:blipFill>
        <a:blip xmlns:r="http://schemas.openxmlformats.org/officeDocument/2006/relationships" r:embed="rId1"/>
        <a:stretch>
          <a:fillRect/>
        </a:stretch>
      </xdr:blipFill>
      <xdr:spPr>
        <a:xfrm>
          <a:off x="5476875" y="76200"/>
          <a:ext cx="3538962" cy="13620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1343025</xdr:colOff>
      <xdr:row>0</xdr:row>
      <xdr:rowOff>76200</xdr:rowOff>
    </xdr:from>
    <xdr:ext cx="3538962" cy="1362075"/>
    <xdr:pic>
      <xdr:nvPicPr>
        <xdr:cNvPr id="2" name="Picture 1">
          <a:extLst>
            <a:ext uri="{FF2B5EF4-FFF2-40B4-BE49-F238E27FC236}">
              <a16:creationId xmlns:a16="http://schemas.microsoft.com/office/drawing/2014/main" id="{48842EE7-F25B-4EDE-86A1-C09425B607BE}"/>
            </a:ext>
          </a:extLst>
        </xdr:cNvPr>
        <xdr:cNvPicPr>
          <a:picLocks noChangeAspect="1"/>
        </xdr:cNvPicPr>
      </xdr:nvPicPr>
      <xdr:blipFill>
        <a:blip xmlns:r="http://schemas.openxmlformats.org/officeDocument/2006/relationships" r:embed="rId1"/>
        <a:stretch>
          <a:fillRect/>
        </a:stretch>
      </xdr:blipFill>
      <xdr:spPr>
        <a:xfrm>
          <a:off x="5772150" y="76200"/>
          <a:ext cx="3538962" cy="1362075"/>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F12605A-393B-4AF4-9653-07D91C257A57}" name="Table3" displayName="Table3" ref="A11:M42" totalsRowShown="0" headerRowDxfId="138" dataDxfId="137" tableBorderDxfId="136" headerRowCellStyle="Currency">
  <autoFilter ref="A11:M42" xr:uid="{CEA88EA1-D74A-4D46-BBC2-BBB06D8BCDFC}"/>
  <sortState xmlns:xlrd2="http://schemas.microsoft.com/office/spreadsheetml/2017/richdata2" ref="A12:M42">
    <sortCondition ref="E11:E42"/>
  </sortState>
  <tableColumns count="13">
    <tableColumn id="1" xr3:uid="{2F3DEB66-DB18-4E43-8A64-5D01A1670FDB}" name="   " dataDxfId="135"/>
    <tableColumn id="2" xr3:uid="{DC0BCCC7-C994-4A63-8449-C620F37EE124}" name="Block 1 - No Contamination" dataDxfId="134"/>
    <tableColumn id="3" xr3:uid="{12DF2A91-F892-40C3-BA9D-3B6EA487CF48}" name="Block 2 - Dry Cont." dataDxfId="133"/>
    <tableColumn id="4" xr3:uid="{859F0EA8-142A-4FA6-BD8F-EE642F9443A0}" name="Block 3 - No Cont." dataDxfId="132"/>
    <tableColumn id="5" xr3:uid="{9B1AA93F-3A14-4B35-AFBD-2DD6862029B0}" name="Block 4 - Wet cont." dataDxfId="131"/>
    <tableColumn id="6" xr3:uid="{B1440EF1-7CEC-4409-B884-44BD5F5102A1}" name="Block 5 - No Cont." dataDxfId="130"/>
    <tableColumn id="7" xr3:uid="{B0C7BA7E-DFA3-4E73-8A9E-85FE70F95D5E}" name="Column1" dataDxfId="129"/>
    <tableColumn id="8" xr3:uid="{2B0097B6-1CD9-4A6D-9C35-7AF491FDB12C}" name="Block 6 - Extreme Cont." dataDxfId="128"/>
    <tableColumn id="9" xr3:uid="{3D03857D-AC60-4E4E-909C-89606C16AB37}" name="Extrapolated chain lifespan - blocks 1-5" dataDxfId="127"/>
    <tableColumn id="10" xr3:uid="{E472FFD1-998C-4D34-A06C-93E50EE250F8}" name="Extrapolated wear based on block 1 only" dataDxfId="126"/>
    <tableColumn id="11" xr3:uid="{47583BE2-93D6-4262-BCAA-EB1E4D1A8895}" name="Extrapolated wear based on block 2 only" dataDxfId="125"/>
    <tableColumn id="12" xr3:uid="{2245A6BF-AF9A-4F9B-B38F-59B9EC03614A}" name="Extrapolated wear Based on Block 4 only" dataDxfId="124"/>
    <tableColumn id="13" xr3:uid="{C5E2A85E-AC33-416E-AF6B-F51E00ED9309}" name="Extrapolated wear Based on Block 6 only" dataDxfId="123"/>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A058F6A-3C58-4F4C-8BAE-B878C9751E99}" name="Table131516" displayName="Table131516" ref="A77:E88" totalsRowShown="0" headerRowDxfId="8" headerRowBorderDxfId="7" tableBorderDxfId="6" totalsRowBorderDxfId="5">
  <autoFilter ref="A77:E88" xr:uid="{1982B705-121D-4449-B136-46273EE36449}"/>
  <sortState xmlns:xlrd2="http://schemas.microsoft.com/office/spreadsheetml/2017/richdata2" ref="A78:E88">
    <sortCondition descending="1" ref="D77:D88"/>
  </sortState>
  <tableColumns count="5">
    <tableColumn id="1" xr3:uid="{379AB2F6-667E-4A40-AEDC-F7F06DD0B3C1}" name="Lubricant" dataDxfId="4"/>
    <tableColumn id="2" xr3:uid="{F44AD4EF-7E09-43C0-8EE2-1A4A5C8B00C6}" name="Km's to Jump Point" dataDxfId="3" dataCellStyle="Currency"/>
    <tableColumn id="3" xr3:uid="{C62A4D68-316F-4CC1-A885-ED5D4EA61AB1}" name="Km's to Wear allowance" dataDxfId="2"/>
    <tableColumn id="4" xr3:uid="{C55BA9F0-0900-4277-ADA8-C53FB549AFB0}" name="Real world KM's Adjusted - Jump Point" dataDxfId="1" dataCellStyle="Currency"/>
    <tableColumn id="5" xr3:uid="{DB2F4EFB-E9A0-46F5-9B0D-4A6FA4D9B00A}" name="Real World Km's to Wear allowance"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34CD969-2D59-472B-BCB4-5B95D05BE775}" name="Table8" displayName="Table8" ref="A49:AL79" totalsRowShown="0" headerRowDxfId="122" dataDxfId="121" tableBorderDxfId="120">
  <autoFilter ref="A49:AL79" xr:uid="{45D8E951-7F66-46F3-AD47-53D1FF397281}"/>
  <sortState xmlns:xlrd2="http://schemas.microsoft.com/office/spreadsheetml/2017/richdata2" ref="A50:AL79">
    <sortCondition ref="E49:E79"/>
  </sortState>
  <tableColumns count="38">
    <tableColumn id="1" xr3:uid="{0C1E52D1-3F89-4081-ABBF-6FB5078F5376}" name="Lube" dataDxfId="119"/>
    <tableColumn id="2" xr3:uid="{466CEF65-8C10-410F-A064-0DD2508F091A}" name="Block 1 - No Contamination" dataDxfId="118"/>
    <tableColumn id="3" xr3:uid="{4D2349EC-F383-4711-815E-07E0554A38AA}" name="Block 2 - Dry Cont." dataDxfId="117"/>
    <tableColumn id="4" xr3:uid="{80B25A13-010E-4FC6-AE40-352CE579F92F}" name="Block 3 - No Cont." dataDxfId="116"/>
    <tableColumn id="5" xr3:uid="{7DE735B5-28A3-4283-BCF7-327A4C2004E1}" name="Block 4 - Wet cont." dataDxfId="115"/>
    <tableColumn id="6" xr3:uid="{5119F686-0B7F-49AE-AE92-CC07F134EB76}" name="Block 5 - No Cont." dataDxfId="114"/>
    <tableColumn id="7" xr3:uid="{CAA3EB9C-DCDB-4B9C-A86F-34635E4DD277}" name="Column1" dataDxfId="113"/>
    <tableColumn id="8" xr3:uid="{C42C3877-5D0C-4559-9CF9-C5D54B592477}" name="Block 6 - Extreme Cont." dataDxfId="112"/>
    <tableColumn id="9" xr3:uid="{D85F53D5-9CB7-4A57-92E9-7F0512109C52}" name="Ultegra chains blocks 1 to 5" dataDxfId="111"/>
    <tableColumn id="10" xr3:uid="{07BA95B3-734D-4935-831F-B7E293E8B004}" name="Ultegra cassettes block 1 to 5" dataDxfId="110"/>
    <tableColumn id="11" xr3:uid="{0962B2A8-22EF-42BC-A141-12DC8DBB5DD4}" name="Ultegra chain rings blocks 1-5" dataDxfId="109"/>
    <tableColumn id="12" xr3:uid="{6961DFC7-948C-4668-89F7-5566CBA01B92}" name="Ultegra  chains extrapolated to 10,000km" dataDxfId="108"/>
    <tableColumn id="13" xr3:uid="{7E4CCF7E-8B3A-48B4-9E8B-28E0C9B31AD1}" name="Ultegra cassettes extrapolated to 10,000km" dataDxfId="107"/>
    <tableColumn id="14" xr3:uid="{2E6D7810-11C5-413B-A0D6-55C8B126096F}" name="Ultegra chain rings extrapolated to 10,000km" dataDxfId="106"/>
    <tableColumn id="15" xr3:uid="{DF68E096-6B2F-4B11-A4E0-543AF8EAC7E6}" name="Dura Ace Chains " dataDxfId="105"/>
    <tableColumn id="16" xr3:uid="{4AE2DE60-7ECB-411C-AC7F-79D2DBCAECA2}" name="Dura Ace cassettes " dataDxfId="104"/>
    <tableColumn id="17" xr3:uid="{7B120787-8329-4672-9BAA-3B69919CE090}" name="Dura ace chain rings " dataDxfId="103"/>
    <tableColumn id="18" xr3:uid="{709B0D7B-9F90-4AA1-9E89-73E4621BC09C}" name="Dura Ace  chains extrapolated to 10,000km" dataDxfId="102"/>
    <tableColumn id="19" xr3:uid="{F66411B9-4310-4E60-BF3F-32B90D843B48}" name="Dura Ace cassettes extrapolated to 10,000km" dataDxfId="101"/>
    <tableColumn id="20" xr3:uid="{1B1DDF4B-F386-4FB9-9371-36389F5E1F32}" name="Grx chain rings extrapolated to 10,000km" dataDxfId="100"/>
    <tableColumn id="21" xr3:uid="{07444FC2-8314-4CFB-9214-1A00A74A8CAF}" name="GRX 810 chains Dry contamination block " dataDxfId="99"/>
    <tableColumn id="22" xr3:uid="{CCC1A129-16EA-4A6B-9228-391BCEFCB95E}" name="GRX 810 cassettes Dry Contamination Block" dataDxfId="98"/>
    <tableColumn id="23" xr3:uid="{AF9F47E9-EA72-4E55-8FF2-6658897DC7A6}" name="Ultegra chain rings Dry Contamination Block" dataDxfId="97"/>
    <tableColumn id="24" xr3:uid="{6755EF89-6434-4525-9615-FB12B7977B3B}" name="GRX 810 chains extrapolated to 10,000km" dataDxfId="96"/>
    <tableColumn id="25" xr3:uid="{F1FC9743-05FB-46FD-9FE6-E73D3A18EC3B}" name="GRX 810 cassettes extrapolated to 10,000km" dataDxfId="95"/>
    <tableColumn id="26" xr3:uid="{5725ABF9-4A51-4BD2-B7F9-D9382FF53C76}" name="GRX 810 Chain ring sextrapolated to 10,000km" dataDxfId="94"/>
    <tableColumn id="27" xr3:uid="{1824D05C-31C5-4B2B-B47A-4D661E6A09CF}" name="GRX 810 chains Wet contamination block " dataDxfId="93"/>
    <tableColumn id="28" xr3:uid="{13F98A43-FF5C-435D-AB1F-94F6D58ABF28}" name="GRX 810 cassettes Wet Contamination Block" dataDxfId="92"/>
    <tableColumn id="29" xr3:uid="{BBE12628-9C40-46E0-9267-DE594D34EF32}" name="GRX 810 chain rings Wet  Contamination Block" dataDxfId="91"/>
    <tableColumn id="30" xr3:uid="{9F5B0919-614C-4A7C-A034-558EC2076B67}" name="GRX 810 chains extrapolated to 10,000km2" dataDxfId="90"/>
    <tableColumn id="31" xr3:uid="{DE7A5E3E-FFC2-46E2-ABCC-560EEEF710DB}" name="GRX 810 cassettes extrapolated to 10,000km3" dataDxfId="89"/>
    <tableColumn id="32" xr3:uid="{BCA1F6EB-68EC-42D1-9E31-DEF85926E1A5}" name="GRX 810 Chain rings extrapolated to 10,000km" dataDxfId="88"/>
    <tableColumn id="33" xr3:uid="{C0EB2CB8-44DA-44B0-818A-01AD568ED599}" name="GRX 810 chains Extreme contamination block " dataDxfId="87"/>
    <tableColumn id="34" xr3:uid="{47C92A7D-91A7-44D5-9333-FADEB165264D}" name="Grx 810 cassettes Extreme Contamination Block" dataDxfId="86"/>
    <tableColumn id="35" xr3:uid="{5FA3F1B8-CFBA-43D1-8DC0-BE263A37B4C5}" name="GRX 810 chain rings Extreme Contamination Block" dataDxfId="85"/>
    <tableColumn id="36" xr3:uid="{B594116E-2231-4961-ABC2-733F7DF3F7CC}" name="GRX 810 chains extrapolated to 10,000km4" dataDxfId="84"/>
    <tableColumn id="37" xr3:uid="{7FCAED77-01CF-4E5F-A52B-654986447253}" name="GRX 810 cassettes extrapolated to 10,000km5" dataDxfId="83"/>
    <tableColumn id="38" xr3:uid="{AC6A5F0C-9235-435C-BC60-FD7A83459536}" name="GRX 810 Chain rings extrapolated to 10,000km6" dataDxfId="8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D08005D-4E96-43B8-A3F5-A0D584CC5FF1}" name="Table1" displayName="Table1" ref="A50:I75" totalsRowShown="0" headerRowBorderDxfId="81" tableBorderDxfId="80">
  <autoFilter ref="A50:I75" xr:uid="{C9C49C31-E26D-4B90-B54B-92C5DE6F9160}"/>
  <sortState xmlns:xlrd2="http://schemas.microsoft.com/office/spreadsheetml/2017/richdata2" ref="A51:I75">
    <sortCondition ref="B50:B75"/>
  </sortState>
  <tableColumns count="9">
    <tableColumn id="1" xr3:uid="{8D2F845E-EEC5-448D-86EF-C297CD366BDC}" name="Ultegra 11spd Components" dataDxfId="79"/>
    <tableColumn id="2" xr3:uid="{571F3EF3-53E0-497A-9B4C-BBE137E41D6B}" name="Total Cost  to run Per 10,000km" dataDxfId="78" dataCellStyle="Currency">
      <calculatedColumnFormula>SUM(C51,E51,G51,I51)</calculatedColumnFormula>
    </tableColumn>
    <tableColumn id="3" xr3:uid="{5BFD4EC2-AD30-4107-9F90-B6290FF5E053}" name="Lubricant Cost" dataDxfId="77" dataCellStyle="Currency"/>
    <tableColumn id="4" xr3:uid="{C311C770-9DCA-4C77-A19C-FCB39A4264AE}" name="Number of chains worn" dataDxfId="76" dataCellStyle="Currency"/>
    <tableColumn id="5" xr3:uid="{A01ABF1E-A7D5-48FC-9EBC-89DDC98A9884}" name="Chains Cost" dataDxfId="75" dataCellStyle="Currency"/>
    <tableColumn id="6" xr3:uid="{670A095C-BAAE-4493-B0BE-B4B841F02A3F}" name="Number of Cassettes Worn" dataDxfId="74" dataCellStyle="Currency"/>
    <tableColumn id="7" xr3:uid="{CAB5670F-27EC-486C-821A-1207B78158DF}" name="Cassettes Cost" dataDxfId="73" dataCellStyle="Currency"/>
    <tableColumn id="8" xr3:uid="{A7028153-C0A3-4F3E-9CAD-8B71A72DD86E}" name="Chainrings Worn" dataDxfId="72" dataCellStyle="Currency"/>
    <tableColumn id="9" xr3:uid="{7FD15739-94B1-47FF-9F5A-656FC59127BF}" name="Chain rings cost" dataDxfId="71" dataCellStyle="Currency"/>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C5D0D28-A223-432D-B227-1210F54ED9E4}" name="Table2" displayName="Table2" ref="A79:I104" totalsRowShown="0" headerRowBorderDxfId="70" tableBorderDxfId="69">
  <autoFilter ref="A79:I104" xr:uid="{5709F06D-9BB1-4B4F-B44A-96CADB816F19}"/>
  <sortState xmlns:xlrd2="http://schemas.microsoft.com/office/spreadsheetml/2017/richdata2" ref="A80:I104">
    <sortCondition ref="B79:B104"/>
  </sortState>
  <tableColumns count="9">
    <tableColumn id="1" xr3:uid="{79C4D86E-E3A1-457B-876B-3AAEC31EFB2F}" name="Dura Ace 11spd Components" dataDxfId="68"/>
    <tableColumn id="2" xr3:uid="{E67A40AA-7EE0-4ECC-9E52-852A1BB952DF}" name="Total Cost Per 10,000km" dataDxfId="67" dataCellStyle="Currency">
      <calculatedColumnFormula>SUM(C80,E80,G80,I80)</calculatedColumnFormula>
    </tableColumn>
    <tableColumn id="3" xr3:uid="{CA25F462-0A32-4892-9F83-8040FCCAAE58}" name="Lubricant Cost" dataDxfId="66" dataCellStyle="Currency"/>
    <tableColumn id="4" xr3:uid="{E89C883A-42A5-43B7-B17F-3EEACAC1F8CF}" name="Number of chains worn" dataDxfId="65" dataCellStyle="Currency"/>
    <tableColumn id="5" xr3:uid="{B8CCE69B-1A7D-45B8-9660-8D004ED75575}" name="Chains Cost" dataDxfId="64" dataCellStyle="Currency"/>
    <tableColumn id="6" xr3:uid="{4B557818-8100-4BA1-81DB-46C9B319EB70}" name="Number of Cassettes Worn" dataDxfId="63" dataCellStyle="Currency"/>
    <tableColumn id="7" xr3:uid="{FC54F73B-AABE-4BFD-BBEB-DC99018F94E0}" name="Cassettes Cost" dataDxfId="62" dataCellStyle="Currency"/>
    <tableColumn id="8" xr3:uid="{00099168-23BE-4826-8D28-65C82362D3D0}" name="Chainrings Worn" dataDxfId="61" dataCellStyle="Currency"/>
    <tableColumn id="9" xr3:uid="{05D79275-5034-4D5C-BFDE-94580665C605}" name="Chain rings cost" dataDxfId="60" dataCellStyle="Currency"/>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3C70ED9-3A7E-4D68-86E4-B60876CA6E66}" name="Table5" displayName="Table5" ref="A109:I136" totalsRowShown="0" headerRowBorderDxfId="59" tableBorderDxfId="58">
  <autoFilter ref="A109:I136" xr:uid="{12D3D7FA-2A6A-42F7-ACD5-44B10D78C63C}"/>
  <sortState xmlns:xlrd2="http://schemas.microsoft.com/office/spreadsheetml/2017/richdata2" ref="A110:I136">
    <sortCondition ref="B109:B136"/>
  </sortState>
  <tableColumns count="9">
    <tableColumn id="1" xr3:uid="{A2EA2A38-D760-46AC-A859-FE5CE450B2E5}" name="GRX 810 Components - Dry gravel / Mtb / Cx" dataDxfId="57"/>
    <tableColumn id="2" xr3:uid="{85395205-7C7B-4471-A766-8FA93AE84D10}" name="Total Cost Per 10,000km" dataDxfId="56" dataCellStyle="Currency">
      <calculatedColumnFormula>SUM(C110,E110,G110,I110)</calculatedColumnFormula>
    </tableColumn>
    <tableColumn id="3" xr3:uid="{6DD37DF2-1DC4-40BF-AA68-6FD2CA7B49C0}" name="Lubricant Cost" dataDxfId="55" dataCellStyle="Currency"/>
    <tableColumn id="4" xr3:uid="{87175E6B-E0FE-4FDB-BEE5-FE63EF589222}" name="Number of chains worn" dataDxfId="54" dataCellStyle="Currency"/>
    <tableColumn id="5" xr3:uid="{C5F46869-5457-429A-8A56-FD109092D332}" name="Chains Cost" dataDxfId="53" dataCellStyle="Currency"/>
    <tableColumn id="6" xr3:uid="{B7205152-F761-4B25-9B36-F38ED7DDA44B}" name="Number of Cassettes Worn" dataDxfId="52" dataCellStyle="Currency"/>
    <tableColumn id="7" xr3:uid="{78AADC1B-C9AE-476E-A3E4-62504809E122}" name="Cassettes Cost" dataDxfId="51" dataCellStyle="Currency"/>
    <tableColumn id="8" xr3:uid="{AC2F6CE3-0EEA-4DBD-B726-879B635B309F}" name="Chainrings Worn" dataDxfId="50" dataCellStyle="Currency"/>
    <tableColumn id="9" xr3:uid="{1AC32813-067B-44A4-8024-BF2651BDBD7F}" name="Chain rings cost" dataDxfId="49" dataCellStyle="Currency"/>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0CFF89F-72EB-4B60-9177-918023CA9AEA}" name="Table6" displayName="Table6" ref="A142:I167" totalsRowShown="0" headerRowBorderDxfId="48" tableBorderDxfId="47">
  <autoFilter ref="A142:I167" xr:uid="{F6FC81F4-A179-46B4-B5EF-DAD9B05BE627}"/>
  <sortState xmlns:xlrd2="http://schemas.microsoft.com/office/spreadsheetml/2017/richdata2" ref="A143:I167">
    <sortCondition ref="B142:B167"/>
  </sortState>
  <tableColumns count="9">
    <tableColumn id="1" xr3:uid="{D20E7C2A-4A77-4A3C-B0EC-4F0747111E41}" name="GRX 810 Components - Wet gravel / Mtb / Cx" dataDxfId="46"/>
    <tableColumn id="2" xr3:uid="{F76B7EE2-4AF8-484B-8961-294DDA80C79D}" name="Total Cost Per 10,000km" dataDxfId="45" dataCellStyle="Currency">
      <calculatedColumnFormula>SUM(C143,E143,G143,I143)</calculatedColumnFormula>
    </tableColumn>
    <tableColumn id="3" xr3:uid="{A1D5857B-924A-4FF4-B30E-5FC7B496540E}" name="Lubricant Cost" dataDxfId="44" dataCellStyle="Currency"/>
    <tableColumn id="4" xr3:uid="{763DFEAD-5AD9-499A-BC68-2B310BA75158}" name="Number of chains worn" dataDxfId="43" dataCellStyle="Currency"/>
    <tableColumn id="5" xr3:uid="{92F8974E-751C-4A01-8FB3-D16DC465CAF5}" name="Chains Cost" dataDxfId="42" dataCellStyle="Currency"/>
    <tableColumn id="6" xr3:uid="{9105734E-E9AF-4EE6-B0E1-EBC1D18CBE74}" name="Number of Cassettes Worn" dataDxfId="41" dataCellStyle="Currency"/>
    <tableColumn id="7" xr3:uid="{16E19885-943D-4E8E-A412-481E72607EF2}" name="Cassettes Cost" dataDxfId="40" dataCellStyle="Currency"/>
    <tableColumn id="8" xr3:uid="{CC868E3B-05F4-41C1-9405-776B53D680CE}" name="Chainrings Worn" dataDxfId="39" dataCellStyle="Currency"/>
    <tableColumn id="9" xr3:uid="{ED4E1F51-6AF7-4752-AA4B-3337ED84FFF1}" name="Chain rings cost" dataDxfId="38" dataCellStyle="Currency"/>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0887437-55C5-47E6-9AF9-4205FDF1C682}" name="Table7" displayName="Table7" ref="A175:I201" totalsRowShown="0" headerRowBorderDxfId="37" tableBorderDxfId="36">
  <autoFilter ref="A175:I201" xr:uid="{1B75A8A1-A6DC-420E-93B4-3FD27C081006}"/>
  <sortState xmlns:xlrd2="http://schemas.microsoft.com/office/spreadsheetml/2017/richdata2" ref="A176:I201">
    <sortCondition ref="B175:B201"/>
  </sortState>
  <tableColumns count="9">
    <tableColumn id="1" xr3:uid="{DC4BADCF-505B-481A-975F-EDC2DACBDA62}" name="GRX 810 Components - Extreme Conditions  (full mud cx etc)" dataDxfId="35"/>
    <tableColumn id="2" xr3:uid="{9AFA2DFD-789C-4B13-9B56-F546778ED1CF}" name="Total Cost Per 10,000km" dataDxfId="34" dataCellStyle="Currency">
      <calculatedColumnFormula>SUM(C176,E176,G176,I176)</calculatedColumnFormula>
    </tableColumn>
    <tableColumn id="3" xr3:uid="{1A0B587E-F377-436D-9F61-305A10FAADC8}" name="Lubricant Cost" dataDxfId="33" dataCellStyle="Currency"/>
    <tableColumn id="4" xr3:uid="{A56D3272-9C12-4127-A5C6-4173D7792DF2}" name="Number of chains worn" dataDxfId="32" dataCellStyle="Currency"/>
    <tableColumn id="5" xr3:uid="{5F1970DB-F4B4-4114-9091-E3452CB60F83}" name="Chains Cost" dataDxfId="31" dataCellStyle="Currency"/>
    <tableColumn id="6" xr3:uid="{21289D29-32BB-47AC-8B2D-DD96064B048A}" name="Number of Cassettes Worn" dataDxfId="30" dataCellStyle="Currency"/>
    <tableColumn id="7" xr3:uid="{6636B377-9E51-456A-91E7-8264E97882D4}" name="Cassettes Cost" dataDxfId="29" dataCellStyle="Currency"/>
    <tableColumn id="8" xr3:uid="{EB5D3857-081E-43A0-9393-C6301B5F45E2}" name="Chainrings Worn" dataDxfId="28" dataCellStyle="Currency"/>
    <tableColumn id="9" xr3:uid="{03F39BA7-8301-4BFE-B46A-960D69B7577E}" name="Chain rings cost" dataDxfId="27" dataCellStyle="Currency"/>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1E49512-8D95-44BA-9301-C7728B81810C}" name="Table13" displayName="Table13" ref="A40:E52" totalsRowShown="0" headerRowDxfId="26" headerRowBorderDxfId="25" tableBorderDxfId="24" totalsRowBorderDxfId="23">
  <autoFilter ref="A40:E52" xr:uid="{9986D164-1557-4898-AC55-D7EEBDB80688}"/>
  <sortState xmlns:xlrd2="http://schemas.microsoft.com/office/spreadsheetml/2017/richdata2" ref="A41:E52">
    <sortCondition descending="1" ref="E40:E52"/>
  </sortState>
  <tableColumns count="5">
    <tableColumn id="1" xr3:uid="{639F2FE0-9DBF-4533-BE5B-5D75D5A9035B}" name="Lubricant" dataDxfId="22"/>
    <tableColumn id="2" xr3:uid="{39803296-824F-44E8-8F65-6FE1370B726B}" name="Km's to Jump Point" dataDxfId="21" dataCellStyle="Currency"/>
    <tableColumn id="3" xr3:uid="{D9C1D1A6-4917-457D-A621-F1AF39B6E477}" name="Km's to Wear allowance" dataDxfId="20"/>
    <tableColumn id="4" xr3:uid="{223CABAD-AF77-4FCE-854D-6881456B5BF5}" name="Real world KM's Adjusted - Jump Point" dataDxfId="19" dataCellStyle="Currency"/>
    <tableColumn id="5" xr3:uid="{7465821C-FDD8-40F5-B884-7C26BD156695}" name="Real World Km's to Wear allowance" dataDxfId="18"/>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7E4C928D-4D94-4CCC-B0B7-DC7C6C7EC43A}" name="Table1315" displayName="Table1315" ref="A58:E70" totalsRowShown="0" headerRowDxfId="17" headerRowBorderDxfId="16" tableBorderDxfId="15" totalsRowBorderDxfId="14">
  <autoFilter ref="A58:E70" xr:uid="{7574ECDA-5A7F-4587-8231-EF91722D2F62}"/>
  <sortState xmlns:xlrd2="http://schemas.microsoft.com/office/spreadsheetml/2017/richdata2" ref="A59:E70">
    <sortCondition descending="1" ref="D58:D70"/>
  </sortState>
  <tableColumns count="5">
    <tableColumn id="1" xr3:uid="{CE10C3F1-CDB5-4209-A141-8D47869F6145}" name="Lubricant" dataDxfId="13"/>
    <tableColumn id="2" xr3:uid="{AB668747-F486-4B05-A101-5B9DB9B900C6}" name="Km's to Jump Point" dataDxfId="12" dataCellStyle="Currency"/>
    <tableColumn id="3" xr3:uid="{AB94F57E-167C-44EF-A473-0C7C19A9923B}" name="Km's to Wear allowance" dataDxfId="11"/>
    <tableColumn id="4" xr3:uid="{4C6620A4-D950-4EAD-9448-36ADA1986C17}" name="Real world KM's Adjusted - Jump Point" dataDxfId="10" dataCellStyle="Currency"/>
    <tableColumn id="5" xr3:uid="{B706FCAE-F122-4CA6-BE5D-51BA2CE205D2}" name="Real World Km's to Wear allowance" dataDxfId="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table" Target="../tables/table2.xml"/><Relationship Id="rId4" Type="http://schemas.openxmlformats.org/officeDocument/2006/relationships/table" Target="../tables/table1.xml"/></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5.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drawing" Target="../drawings/drawing3.xml"/><Relationship Id="rId4" Type="http://schemas.openxmlformats.org/officeDocument/2006/relationships/table" Target="../tables/table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0" tint="-0.499984740745262"/>
    <pageSetUpPr fitToPage="1"/>
  </sheetPr>
  <dimension ref="A1:AL113"/>
  <sheetViews>
    <sheetView tabSelected="1" zoomScale="86" zoomScaleNormal="86" workbookViewId="0">
      <pane xSplit="1" ySplit="11" topLeftCell="B12" activePane="bottomRight" state="frozen"/>
      <selection pane="topRight" activeCell="B1" sqref="B1"/>
      <selection pane="bottomLeft" activeCell="A12" sqref="A12"/>
      <selection pane="bottomRight"/>
    </sheetView>
  </sheetViews>
  <sheetFormatPr baseColWidth="10" defaultColWidth="8.83203125" defaultRowHeight="19" x14ac:dyDescent="0.25"/>
  <cols>
    <col min="1" max="1" width="58.6640625" style="244" customWidth="1"/>
    <col min="2" max="2" width="27.5" style="243" customWidth="1"/>
    <col min="3" max="3" width="21.6640625" style="246" customWidth="1"/>
    <col min="4" max="4" width="19.5" style="243" customWidth="1"/>
    <col min="5" max="5" width="26" style="246" customWidth="1"/>
    <col min="6" max="6" width="20.5" style="243" customWidth="1"/>
    <col min="7" max="7" width="20" style="244" hidden="1" customWidth="1"/>
    <col min="8" max="8" width="23.33203125" style="244" customWidth="1"/>
    <col min="9" max="9" width="37.5" style="244" customWidth="1"/>
    <col min="10" max="11" width="39" style="244" customWidth="1"/>
    <col min="12" max="12" width="41.5" style="244" customWidth="1"/>
    <col min="13" max="13" width="43.83203125" style="244" customWidth="1"/>
    <col min="14" max="14" width="45.33203125" style="244" customWidth="1"/>
    <col min="15" max="15" width="28.83203125" style="244" customWidth="1"/>
    <col min="16" max="16" width="29.5" style="244" customWidth="1"/>
    <col min="17" max="17" width="31.1640625" style="244" customWidth="1"/>
    <col min="18" max="18" width="43.1640625" style="244" customWidth="1"/>
    <col min="19" max="19" width="45.5" style="244" customWidth="1"/>
    <col min="20" max="20" width="41.5" style="244" customWidth="1"/>
    <col min="21" max="21" width="38.1640625" style="244" customWidth="1"/>
    <col min="22" max="22" width="40.5" style="244" customWidth="1"/>
    <col min="23" max="23" width="40.83203125" style="244" customWidth="1"/>
    <col min="24" max="24" width="42" style="244" customWidth="1"/>
    <col min="25" max="25" width="44.6640625" style="244" customWidth="1"/>
    <col min="26" max="26" width="46.33203125" style="244" customWidth="1"/>
    <col min="27" max="27" width="38.83203125" style="244" customWidth="1"/>
    <col min="28" max="28" width="41.5" style="244" customWidth="1"/>
    <col min="29" max="29" width="43" style="244" customWidth="1"/>
    <col min="30" max="30" width="43.1640625" style="244" customWidth="1"/>
    <col min="31" max="31" width="45.83203125" style="244" customWidth="1"/>
    <col min="32" max="32" width="46.33203125" style="244" customWidth="1"/>
    <col min="33" max="33" width="42.5" style="244" customWidth="1"/>
    <col min="34" max="34" width="44.5" style="244" customWidth="1"/>
    <col min="35" max="35" width="46.1640625" style="244" customWidth="1"/>
    <col min="36" max="36" width="43.1640625" style="244" customWidth="1"/>
    <col min="37" max="37" width="45.83203125" style="244" customWidth="1"/>
    <col min="38" max="38" width="47.5" style="244" customWidth="1"/>
    <col min="39" max="16384" width="8.83203125" style="244"/>
  </cols>
  <sheetData>
    <row r="1" spans="1:22" x14ac:dyDescent="0.25">
      <c r="A1" s="240"/>
      <c r="B1" s="241"/>
      <c r="C1" s="242"/>
      <c r="D1" s="241"/>
      <c r="E1" s="242"/>
      <c r="F1" s="241"/>
      <c r="G1" s="240"/>
      <c r="H1" s="240"/>
      <c r="I1" s="240"/>
      <c r="J1" s="240"/>
      <c r="K1" s="240"/>
      <c r="L1" s="240"/>
      <c r="M1" s="240"/>
      <c r="N1" s="240"/>
      <c r="O1" s="240"/>
      <c r="P1" s="240"/>
      <c r="Q1" s="240"/>
      <c r="R1" s="240"/>
    </row>
    <row r="2" spans="1:22" x14ac:dyDescent="0.25">
      <c r="A2" s="240"/>
      <c r="B2" s="241"/>
      <c r="C2" s="242"/>
      <c r="D2" s="241"/>
      <c r="E2" s="242"/>
      <c r="F2" s="241"/>
      <c r="G2" s="240"/>
      <c r="H2" s="240"/>
      <c r="I2" s="240"/>
      <c r="J2" s="240"/>
      <c r="K2" s="240"/>
      <c r="L2" s="240"/>
      <c r="M2" s="240"/>
      <c r="N2" s="240"/>
      <c r="O2" s="240"/>
      <c r="P2" s="240"/>
      <c r="Q2" s="240"/>
      <c r="R2" s="240"/>
    </row>
    <row r="3" spans="1:22" x14ac:dyDescent="0.25">
      <c r="A3" s="240"/>
      <c r="B3" s="241"/>
      <c r="C3" s="242"/>
      <c r="D3" s="241"/>
      <c r="E3" s="242"/>
      <c r="F3" s="241"/>
      <c r="G3" s="240"/>
      <c r="H3" s="240"/>
      <c r="I3" s="240"/>
      <c r="J3" s="240"/>
      <c r="K3" s="240"/>
      <c r="L3" s="240"/>
      <c r="M3" s="240"/>
      <c r="N3" s="240"/>
      <c r="O3" s="240"/>
      <c r="P3" s="240"/>
      <c r="Q3" s="240"/>
      <c r="R3" s="240"/>
    </row>
    <row r="4" spans="1:22" x14ac:dyDescent="0.25">
      <c r="A4" s="240"/>
      <c r="B4" s="241"/>
      <c r="C4" s="242"/>
      <c r="D4" s="241"/>
      <c r="E4" s="242"/>
      <c r="F4" s="241"/>
      <c r="G4" s="240"/>
      <c r="H4" s="240"/>
      <c r="I4" s="240"/>
      <c r="J4" s="240"/>
      <c r="K4" s="240"/>
      <c r="L4" s="240"/>
      <c r="M4" s="240"/>
      <c r="N4" s="240"/>
      <c r="O4" s="240"/>
      <c r="P4" s="240"/>
      <c r="Q4" s="240"/>
      <c r="R4" s="240"/>
    </row>
    <row r="5" spans="1:22" x14ac:dyDescent="0.25">
      <c r="A5" s="240"/>
      <c r="B5" s="241"/>
      <c r="C5" s="242"/>
      <c r="D5" s="241"/>
      <c r="E5" s="242"/>
      <c r="F5" s="241"/>
      <c r="G5" s="240"/>
      <c r="H5" s="240"/>
      <c r="I5" s="240"/>
      <c r="J5" s="240"/>
      <c r="K5" s="240"/>
      <c r="L5" s="240"/>
      <c r="M5" s="240"/>
      <c r="N5" s="240"/>
      <c r="O5" s="240"/>
      <c r="P5" s="240"/>
      <c r="Q5" s="240"/>
      <c r="R5" s="240"/>
    </row>
    <row r="6" spans="1:22" x14ac:dyDescent="0.25">
      <c r="A6" s="240"/>
      <c r="B6" s="241"/>
      <c r="C6" s="242"/>
      <c r="D6" s="241"/>
      <c r="E6" s="242"/>
      <c r="F6" s="241"/>
      <c r="G6" s="240"/>
      <c r="H6" s="240"/>
      <c r="I6" s="240"/>
      <c r="J6" s="240"/>
      <c r="K6" s="240"/>
      <c r="L6" s="240"/>
      <c r="M6" s="240"/>
      <c r="N6" s="240"/>
      <c r="O6" s="240"/>
      <c r="P6" s="240"/>
      <c r="Q6" s="240"/>
      <c r="R6" s="240"/>
    </row>
    <row r="7" spans="1:22" x14ac:dyDescent="0.25">
      <c r="A7" s="240"/>
      <c r="B7" s="241"/>
      <c r="C7" s="242"/>
      <c r="D7" s="241"/>
      <c r="E7" s="242"/>
      <c r="F7" s="241"/>
      <c r="G7" s="240"/>
      <c r="H7" s="240"/>
      <c r="I7" s="240"/>
      <c r="J7" s="240"/>
      <c r="K7" s="240"/>
      <c r="L7" s="240"/>
      <c r="M7" s="240"/>
      <c r="N7" s="240"/>
      <c r="O7" s="240"/>
      <c r="P7" s="240"/>
      <c r="Q7" s="240"/>
      <c r="R7" s="240"/>
    </row>
    <row r="8" spans="1:22" x14ac:dyDescent="0.25">
      <c r="A8" s="409"/>
      <c r="B8" s="409"/>
      <c r="C8" s="409"/>
      <c r="D8" s="409"/>
      <c r="E8" s="409"/>
      <c r="F8" s="241"/>
      <c r="G8" s="240"/>
      <c r="H8" s="240"/>
      <c r="I8" s="240"/>
      <c r="J8" s="240"/>
      <c r="K8" s="240"/>
      <c r="L8" s="240"/>
      <c r="M8" s="240"/>
      <c r="N8" s="240"/>
      <c r="O8" s="240"/>
      <c r="P8" s="240"/>
      <c r="Q8" s="240"/>
      <c r="R8" s="240"/>
    </row>
    <row r="9" spans="1:22" ht="34" x14ac:dyDescent="0.4">
      <c r="A9" s="369" t="s">
        <v>315</v>
      </c>
      <c r="B9" s="241"/>
      <c r="C9" s="242"/>
      <c r="D9" s="241"/>
      <c r="E9" s="242"/>
      <c r="F9" s="241"/>
      <c r="G9" s="240"/>
      <c r="H9" s="240"/>
      <c r="I9" s="240"/>
      <c r="J9" s="240"/>
      <c r="K9" s="240"/>
      <c r="L9" s="240"/>
      <c r="M9" s="240"/>
      <c r="N9" s="240"/>
      <c r="O9" s="240"/>
      <c r="P9" s="240"/>
      <c r="Q9" s="240"/>
      <c r="R9" s="240"/>
    </row>
    <row r="10" spans="1:22" ht="21" x14ac:dyDescent="0.25">
      <c r="A10" s="376" t="s">
        <v>302</v>
      </c>
      <c r="B10" s="241"/>
      <c r="C10" s="242"/>
      <c r="D10" s="241"/>
      <c r="E10" s="242"/>
      <c r="F10" s="241"/>
      <c r="G10" s="240"/>
      <c r="H10" s="240"/>
      <c r="I10" s="240"/>
      <c r="J10" s="240"/>
      <c r="K10" s="240"/>
      <c r="L10" s="240"/>
      <c r="M10" s="240"/>
      <c r="N10" s="240"/>
      <c r="O10" s="240"/>
      <c r="P10" s="240"/>
      <c r="Q10" s="240"/>
      <c r="R10" s="240"/>
    </row>
    <row r="11" spans="1:22" ht="41" thickBot="1" x14ac:dyDescent="0.3">
      <c r="A11" s="247" t="s">
        <v>304</v>
      </c>
      <c r="B11" s="248" t="s">
        <v>2</v>
      </c>
      <c r="C11" s="249" t="s">
        <v>32</v>
      </c>
      <c r="D11" s="250" t="s">
        <v>33</v>
      </c>
      <c r="E11" s="249" t="s">
        <v>34</v>
      </c>
      <c r="F11" s="250" t="s">
        <v>35</v>
      </c>
      <c r="G11" s="251" t="s">
        <v>229</v>
      </c>
      <c r="H11" s="252" t="s">
        <v>36</v>
      </c>
      <c r="I11" s="248" t="s">
        <v>37</v>
      </c>
      <c r="J11" s="248" t="s">
        <v>40</v>
      </c>
      <c r="K11" s="248" t="s">
        <v>41</v>
      </c>
      <c r="L11" s="248" t="s">
        <v>42</v>
      </c>
      <c r="M11" s="248" t="s">
        <v>43</v>
      </c>
      <c r="N11" s="240"/>
      <c r="O11" s="240"/>
      <c r="P11" s="240"/>
      <c r="Q11" s="240"/>
      <c r="R11" s="240"/>
      <c r="S11" s="240"/>
      <c r="T11" s="240"/>
      <c r="U11" s="240"/>
      <c r="V11" s="240"/>
    </row>
    <row r="12" spans="1:22" x14ac:dyDescent="0.25">
      <c r="A12" s="371" t="s">
        <v>284</v>
      </c>
      <c r="B12" s="254">
        <v>0</v>
      </c>
      <c r="C12" s="255">
        <v>1.0999999999999999E-2</v>
      </c>
      <c r="D12" s="255">
        <v>1.7000000000000001E-2</v>
      </c>
      <c r="E12" s="255">
        <v>0.108</v>
      </c>
      <c r="F12" s="255">
        <v>0.11899999999999999</v>
      </c>
      <c r="G12" s="256"/>
      <c r="H12" s="257">
        <v>0.316</v>
      </c>
      <c r="I12" s="258">
        <v>25000</v>
      </c>
      <c r="J12" s="259">
        <v>25000</v>
      </c>
      <c r="K12" s="259">
        <v>25000</v>
      </c>
      <c r="L12" s="259">
        <v>10990</v>
      </c>
      <c r="M12" s="260">
        <v>5076</v>
      </c>
      <c r="N12" s="366"/>
      <c r="O12" s="366"/>
      <c r="P12" s="366"/>
      <c r="Q12" s="240"/>
      <c r="R12" s="240"/>
      <c r="S12" s="240"/>
      <c r="T12" s="240"/>
      <c r="U12" s="240"/>
      <c r="V12" s="240"/>
    </row>
    <row r="13" spans="1:22" x14ac:dyDescent="0.25">
      <c r="A13" s="380" t="s">
        <v>73</v>
      </c>
      <c r="B13" s="254">
        <v>3.0000000000000001E-3</v>
      </c>
      <c r="C13" s="255">
        <v>0.02</v>
      </c>
      <c r="D13" s="255">
        <v>6.6000000000000003E-2</v>
      </c>
      <c r="E13" s="255">
        <v>0.14599999999999999</v>
      </c>
      <c r="F13" s="255">
        <v>0.19</v>
      </c>
      <c r="G13" s="256"/>
      <c r="H13" s="257">
        <v>0.27400000000000002</v>
      </c>
      <c r="I13" s="258">
        <v>25000</v>
      </c>
      <c r="J13" s="259">
        <v>25000</v>
      </c>
      <c r="K13" s="259">
        <v>25000</v>
      </c>
      <c r="L13" s="264">
        <v>12500</v>
      </c>
      <c r="M13" s="266">
        <v>11628</v>
      </c>
      <c r="N13" s="366"/>
      <c r="O13" s="366"/>
      <c r="P13" s="366"/>
      <c r="Q13" s="240"/>
      <c r="R13" s="240"/>
      <c r="S13" s="240"/>
      <c r="T13" s="240"/>
      <c r="U13" s="240"/>
      <c r="V13" s="240"/>
    </row>
    <row r="14" spans="1:22" x14ac:dyDescent="0.25">
      <c r="A14" s="380" t="s">
        <v>276</v>
      </c>
      <c r="B14" s="254">
        <v>0</v>
      </c>
      <c r="C14" s="255">
        <v>0.12</v>
      </c>
      <c r="D14" s="255">
        <v>0.12</v>
      </c>
      <c r="E14" s="255">
        <v>0.2</v>
      </c>
      <c r="F14" s="255">
        <v>0.2</v>
      </c>
      <c r="G14" s="256"/>
      <c r="H14" s="262">
        <v>0.98</v>
      </c>
      <c r="I14" s="263">
        <v>25000</v>
      </c>
      <c r="J14" s="264">
        <v>25000</v>
      </c>
      <c r="K14" s="264">
        <v>8333</v>
      </c>
      <c r="L14" s="264">
        <v>12500</v>
      </c>
      <c r="M14" s="265">
        <v>1282</v>
      </c>
      <c r="N14" s="366"/>
      <c r="O14" s="366"/>
      <c r="P14" s="366"/>
      <c r="Q14" s="240"/>
      <c r="R14" s="240"/>
      <c r="S14" s="240"/>
      <c r="T14" s="240"/>
      <c r="U14" s="240"/>
      <c r="V14" s="240"/>
    </row>
    <row r="15" spans="1:22" x14ac:dyDescent="0.25">
      <c r="A15" s="378" t="s">
        <v>314</v>
      </c>
      <c r="B15" s="254">
        <v>2.3E-2</v>
      </c>
      <c r="C15" s="255">
        <v>4.5999999999999999E-2</v>
      </c>
      <c r="D15" s="255">
        <v>4.5999999999999999E-2</v>
      </c>
      <c r="E15" s="255">
        <v>0.36599999999999999</v>
      </c>
      <c r="F15" s="255">
        <v>0.48</v>
      </c>
      <c r="G15" s="256"/>
      <c r="H15" s="257">
        <v>0.8</v>
      </c>
      <c r="I15" s="258">
        <v>10416</v>
      </c>
      <c r="J15" s="259">
        <v>25000</v>
      </c>
      <c r="K15" s="259">
        <v>21739</v>
      </c>
      <c r="L15" s="264">
        <v>3125</v>
      </c>
      <c r="M15" s="266">
        <v>3125</v>
      </c>
      <c r="N15" s="366"/>
      <c r="O15" s="366"/>
      <c r="P15" s="366"/>
      <c r="Q15" s="240"/>
      <c r="R15" s="240"/>
      <c r="S15" s="240"/>
      <c r="T15" s="240"/>
      <c r="U15" s="240"/>
      <c r="V15" s="240"/>
    </row>
    <row r="16" spans="1:22" x14ac:dyDescent="0.25">
      <c r="A16" s="374" t="s">
        <v>277</v>
      </c>
      <c r="B16" s="254">
        <v>2.3E-2</v>
      </c>
      <c r="C16" s="255">
        <v>5.7000000000000002E-2</v>
      </c>
      <c r="D16" s="255">
        <v>6.3E-2</v>
      </c>
      <c r="E16" s="255">
        <v>0.38600000000000001</v>
      </c>
      <c r="F16" s="255">
        <v>0.55600000000000005</v>
      </c>
      <c r="G16" s="256"/>
      <c r="H16" s="262">
        <v>0.92200000000000004</v>
      </c>
      <c r="I16" s="258">
        <v>8992</v>
      </c>
      <c r="J16" s="264">
        <v>25000</v>
      </c>
      <c r="K16" s="264">
        <v>15873</v>
      </c>
      <c r="L16" s="264">
        <v>3095</v>
      </c>
      <c r="M16" s="266">
        <v>2732</v>
      </c>
      <c r="N16" s="366"/>
      <c r="O16" s="366"/>
      <c r="P16" s="366"/>
      <c r="Q16" s="240"/>
      <c r="R16" s="240"/>
      <c r="S16" s="240"/>
      <c r="T16" s="240"/>
      <c r="U16" s="240"/>
      <c r="V16" s="240"/>
    </row>
    <row r="17" spans="1:22" x14ac:dyDescent="0.25">
      <c r="A17" s="374" t="s">
        <v>52</v>
      </c>
      <c r="B17" s="254">
        <v>2.9000000000000001E-2</v>
      </c>
      <c r="C17" s="255">
        <v>7.4999999999999997E-2</v>
      </c>
      <c r="D17" s="255">
        <v>7.4999999999999997E-2</v>
      </c>
      <c r="E17" s="255">
        <v>0.44400000000000001</v>
      </c>
      <c r="F17" s="255">
        <v>0.73399999999999999</v>
      </c>
      <c r="G17" s="256"/>
      <c r="H17" s="257">
        <v>1.33</v>
      </c>
      <c r="I17" s="258">
        <v>6811</v>
      </c>
      <c r="J17" s="259">
        <v>25000</v>
      </c>
      <c r="K17" s="259">
        <v>21739</v>
      </c>
      <c r="L17" s="259">
        <v>2710</v>
      </c>
      <c r="M17" s="260">
        <v>1515</v>
      </c>
      <c r="N17" s="366"/>
      <c r="O17" s="366"/>
      <c r="P17" s="366"/>
      <c r="Q17" s="240"/>
      <c r="R17" s="240"/>
      <c r="S17" s="240"/>
      <c r="T17" s="240"/>
      <c r="U17" s="240"/>
      <c r="V17" s="240"/>
    </row>
    <row r="18" spans="1:22" x14ac:dyDescent="0.25">
      <c r="A18" s="382" t="s">
        <v>301</v>
      </c>
      <c r="B18" s="254">
        <v>5.4000000000000006E-2</v>
      </c>
      <c r="C18" s="255">
        <v>7.400000000000001E-2</v>
      </c>
      <c r="D18" s="255">
        <v>9.6999999999999989E-2</v>
      </c>
      <c r="E18" s="255">
        <v>0.48</v>
      </c>
      <c r="F18" s="255">
        <v>0.78</v>
      </c>
      <c r="G18" s="256"/>
      <c r="H18" s="269"/>
      <c r="I18" s="258">
        <v>6410</v>
      </c>
      <c r="J18" s="259">
        <v>18519</v>
      </c>
      <c r="K18" s="259">
        <v>25000</v>
      </c>
      <c r="L18" s="259">
        <v>2610</v>
      </c>
      <c r="M18" s="270">
        <v>1300</v>
      </c>
      <c r="N18" s="366"/>
      <c r="O18" s="366"/>
      <c r="P18" s="366"/>
      <c r="Q18" s="240"/>
      <c r="R18" s="240"/>
      <c r="S18" s="240"/>
      <c r="T18" s="240"/>
      <c r="U18" s="240"/>
      <c r="V18" s="240"/>
    </row>
    <row r="19" spans="1:22" x14ac:dyDescent="0.25">
      <c r="A19" s="382" t="s">
        <v>312</v>
      </c>
      <c r="B19" s="254">
        <v>0.14599999999999999</v>
      </c>
      <c r="C19" s="255">
        <v>0.20300000000000001</v>
      </c>
      <c r="D19" s="255">
        <v>0.254</v>
      </c>
      <c r="E19" s="255">
        <v>0.57999999999999996</v>
      </c>
      <c r="F19" s="255"/>
      <c r="G19" s="256"/>
      <c r="H19" s="268"/>
      <c r="I19" s="258"/>
      <c r="J19" s="259"/>
      <c r="K19" s="259"/>
      <c r="L19" s="274"/>
      <c r="M19" s="270"/>
      <c r="N19" s="366"/>
      <c r="O19" s="366"/>
      <c r="P19" s="366"/>
      <c r="Q19" s="240"/>
      <c r="R19" s="240"/>
      <c r="S19" s="240"/>
      <c r="T19" s="240"/>
      <c r="U19" s="240"/>
      <c r="V19" s="240"/>
    </row>
    <row r="20" spans="1:22" x14ac:dyDescent="0.25">
      <c r="A20" s="382" t="s">
        <v>48</v>
      </c>
      <c r="B20" s="254">
        <v>0.14000000000000001</v>
      </c>
      <c r="C20" s="255">
        <v>0.24</v>
      </c>
      <c r="D20" s="255">
        <v>0.36</v>
      </c>
      <c r="E20" s="255">
        <v>0.67</v>
      </c>
      <c r="F20" s="255">
        <v>0.85</v>
      </c>
      <c r="G20" s="256"/>
      <c r="H20" s="257">
        <v>1.17</v>
      </c>
      <c r="I20" s="258">
        <v>5882</v>
      </c>
      <c r="J20" s="259">
        <v>7143</v>
      </c>
      <c r="K20" s="259">
        <v>10000</v>
      </c>
      <c r="L20" s="259">
        <v>3226</v>
      </c>
      <c r="M20" s="260">
        <v>3125</v>
      </c>
      <c r="N20" s="366"/>
      <c r="O20" s="366"/>
      <c r="P20" s="366"/>
      <c r="Q20" s="240"/>
      <c r="R20" s="240"/>
      <c r="S20" s="240"/>
      <c r="T20" s="240"/>
      <c r="U20" s="240"/>
      <c r="V20" s="240"/>
    </row>
    <row r="21" spans="1:22" x14ac:dyDescent="0.25">
      <c r="A21" s="379" t="s">
        <v>218</v>
      </c>
      <c r="B21" s="254">
        <v>0</v>
      </c>
      <c r="C21" s="255">
        <v>0.183</v>
      </c>
      <c r="D21" s="255">
        <v>0.42599999999999999</v>
      </c>
      <c r="E21" s="255">
        <v>0.7</v>
      </c>
      <c r="F21" s="255">
        <v>0.91700000000000004</v>
      </c>
      <c r="G21" s="256"/>
      <c r="H21" s="257">
        <v>1.47</v>
      </c>
      <c r="I21" s="258">
        <v>5452</v>
      </c>
      <c r="J21" s="259">
        <v>25000</v>
      </c>
      <c r="K21" s="259">
        <v>5464</v>
      </c>
      <c r="L21" s="259">
        <v>3649</v>
      </c>
      <c r="M21" s="260">
        <v>1808</v>
      </c>
      <c r="N21" s="366"/>
      <c r="O21" s="366"/>
      <c r="P21" s="366"/>
      <c r="Q21" s="240"/>
      <c r="R21" s="240"/>
      <c r="S21" s="240"/>
      <c r="T21" s="240"/>
      <c r="U21" s="240"/>
      <c r="V21" s="240"/>
    </row>
    <row r="22" spans="1:22" x14ac:dyDescent="0.25">
      <c r="A22" s="373" t="s">
        <v>282</v>
      </c>
      <c r="B22" s="254">
        <v>2.3E-2</v>
      </c>
      <c r="C22" s="255">
        <v>0.13400000000000001</v>
      </c>
      <c r="D22" s="255">
        <v>0.3</v>
      </c>
      <c r="E22" s="267">
        <v>0.72899999999999998</v>
      </c>
      <c r="F22" s="255">
        <v>0.97099999999999997</v>
      </c>
      <c r="G22" s="256"/>
      <c r="H22" s="269"/>
      <c r="I22" s="258">
        <v>5154</v>
      </c>
      <c r="J22" s="259">
        <v>25000</v>
      </c>
      <c r="K22" s="259">
        <v>9009</v>
      </c>
      <c r="L22" s="264">
        <v>2347</v>
      </c>
      <c r="M22" s="266">
        <v>1174</v>
      </c>
      <c r="N22" s="366"/>
      <c r="O22" s="366"/>
      <c r="P22" s="366"/>
      <c r="Q22" s="240"/>
      <c r="R22" s="240"/>
      <c r="S22" s="240"/>
      <c r="T22" s="240"/>
      <c r="U22" s="240"/>
      <c r="V22" s="240"/>
    </row>
    <row r="23" spans="1:22" ht="21.75" customHeight="1" x14ac:dyDescent="0.25">
      <c r="A23" s="383" t="s">
        <v>217</v>
      </c>
      <c r="B23" s="254">
        <v>0.109</v>
      </c>
      <c r="C23" s="255">
        <v>0.318</v>
      </c>
      <c r="D23" s="255">
        <v>0.46100000000000002</v>
      </c>
      <c r="E23" s="255">
        <v>0.747</v>
      </c>
      <c r="F23" s="255">
        <v>1.472</v>
      </c>
      <c r="G23" s="256"/>
      <c r="H23" s="273"/>
      <c r="I23" s="258">
        <v>4500</v>
      </c>
      <c r="J23" s="259">
        <v>9174</v>
      </c>
      <c r="K23" s="274"/>
      <c r="L23" s="274"/>
      <c r="M23" s="270"/>
      <c r="N23" s="366"/>
      <c r="O23" s="366"/>
      <c r="P23" s="366"/>
      <c r="Q23" s="240"/>
      <c r="R23" s="240"/>
      <c r="S23" s="240"/>
      <c r="T23" s="240"/>
      <c r="U23" s="240"/>
      <c r="V23" s="240"/>
    </row>
    <row r="24" spans="1:22" ht="20.25" customHeight="1" x14ac:dyDescent="0.25">
      <c r="A24" s="379" t="s">
        <v>50</v>
      </c>
      <c r="B24" s="254">
        <v>0.126</v>
      </c>
      <c r="C24" s="255">
        <v>0.4</v>
      </c>
      <c r="D24" s="255">
        <v>0.54300000000000004</v>
      </c>
      <c r="E24" s="255">
        <v>0.82899999999999996</v>
      </c>
      <c r="F24" s="255">
        <v>1.55</v>
      </c>
      <c r="G24" s="256"/>
      <c r="H24" s="272"/>
      <c r="I24" s="258">
        <v>3907</v>
      </c>
      <c r="J24" s="264">
        <v>7937</v>
      </c>
      <c r="K24" s="264">
        <v>3650</v>
      </c>
      <c r="L24" s="259">
        <v>3495</v>
      </c>
      <c r="M24" s="260">
        <f>L24/2</f>
        <v>1747.5</v>
      </c>
      <c r="N24" s="366"/>
      <c r="O24" s="366"/>
      <c r="P24" s="366"/>
      <c r="Q24" s="240"/>
      <c r="R24" s="240"/>
      <c r="S24" s="240"/>
      <c r="T24" s="240"/>
      <c r="U24" s="240"/>
      <c r="V24" s="240"/>
    </row>
    <row r="25" spans="1:22" x14ac:dyDescent="0.25">
      <c r="A25" s="374" t="s">
        <v>6</v>
      </c>
      <c r="B25" s="254">
        <v>0.191</v>
      </c>
      <c r="C25" s="255">
        <v>0.36599999999999999</v>
      </c>
      <c r="D25" s="255">
        <v>0.38600000000000001</v>
      </c>
      <c r="E25" s="255">
        <v>0.873</v>
      </c>
      <c r="F25" s="255">
        <v>1.18</v>
      </c>
      <c r="G25" s="256"/>
      <c r="H25" s="272"/>
      <c r="I25" s="258">
        <v>4423</v>
      </c>
      <c r="J25" s="264">
        <v>5235</v>
      </c>
      <c r="K25" s="264">
        <v>5747</v>
      </c>
      <c r="L25" s="264">
        <v>2217</v>
      </c>
      <c r="M25" s="266">
        <f>L25/2</f>
        <v>1108.5</v>
      </c>
      <c r="N25" s="366"/>
      <c r="O25" s="366"/>
      <c r="P25" s="366"/>
      <c r="Q25" s="240"/>
      <c r="R25" s="240"/>
      <c r="S25" s="240"/>
      <c r="T25" s="240"/>
      <c r="U25" s="240"/>
      <c r="V25" s="240"/>
    </row>
    <row r="26" spans="1:22" x14ac:dyDescent="0.25">
      <c r="A26" s="379" t="s">
        <v>289</v>
      </c>
      <c r="B26" s="254">
        <v>5.0999999999999997E-2</v>
      </c>
      <c r="C26" s="255">
        <v>0.33700000000000002</v>
      </c>
      <c r="D26" s="255">
        <v>0.48799999999999999</v>
      </c>
      <c r="E26" s="267">
        <v>0.92500000000000004</v>
      </c>
      <c r="F26" s="255"/>
      <c r="G26" s="256"/>
      <c r="H26" s="268"/>
      <c r="I26" s="258">
        <v>4301</v>
      </c>
      <c r="J26" s="259">
        <v>19607</v>
      </c>
      <c r="K26" s="259">
        <v>3496</v>
      </c>
      <c r="L26" s="264">
        <v>2288</v>
      </c>
      <c r="M26" s="266">
        <v>1144</v>
      </c>
      <c r="N26" s="366"/>
      <c r="O26" s="366"/>
      <c r="P26" s="366"/>
      <c r="Q26" s="240"/>
      <c r="R26" s="240"/>
      <c r="S26" s="240"/>
      <c r="T26" s="240"/>
      <c r="U26" s="240"/>
      <c r="V26" s="240"/>
    </row>
    <row r="27" spans="1:22" x14ac:dyDescent="0.25">
      <c r="A27" s="382" t="s">
        <v>281</v>
      </c>
      <c r="B27" s="254">
        <v>0.22</v>
      </c>
      <c r="C27" s="254">
        <v>0.40300000000000002</v>
      </c>
      <c r="D27" s="254">
        <v>0.59099999999999997</v>
      </c>
      <c r="E27" s="254">
        <v>1.01</v>
      </c>
      <c r="F27" s="276"/>
      <c r="G27" s="256"/>
      <c r="H27" s="277"/>
      <c r="I27" s="258">
        <v>3960</v>
      </c>
      <c r="J27" s="259">
        <v>4545</v>
      </c>
      <c r="K27" s="259">
        <v>5464</v>
      </c>
      <c r="L27" s="259">
        <v>2380</v>
      </c>
      <c r="M27" s="270"/>
      <c r="N27" s="415" t="s">
        <v>45</v>
      </c>
      <c r="O27" s="416"/>
      <c r="P27" s="416"/>
      <c r="Q27" s="416"/>
      <c r="R27" s="416"/>
      <c r="S27" s="416"/>
      <c r="T27" s="416"/>
      <c r="U27" s="416"/>
      <c r="V27" s="416"/>
    </row>
    <row r="28" spans="1:22" x14ac:dyDescent="0.25">
      <c r="A28" s="379" t="s">
        <v>279</v>
      </c>
      <c r="B28" s="254">
        <v>0.04</v>
      </c>
      <c r="C28" s="254">
        <v>0.223</v>
      </c>
      <c r="D28" s="254">
        <v>0.39700000000000002</v>
      </c>
      <c r="E28" s="254">
        <v>1.014</v>
      </c>
      <c r="F28" s="276">
        <v>1.2</v>
      </c>
      <c r="G28" s="256"/>
      <c r="H28" s="279"/>
      <c r="I28" s="258">
        <v>4166</v>
      </c>
      <c r="J28" s="259">
        <v>25000</v>
      </c>
      <c r="K28" s="259">
        <v>5464</v>
      </c>
      <c r="L28" s="264">
        <v>1620</v>
      </c>
      <c r="M28" s="266">
        <v>810</v>
      </c>
      <c r="N28" s="367"/>
      <c r="O28" s="368"/>
      <c r="P28" s="368"/>
      <c r="Q28" s="368"/>
      <c r="R28" s="368"/>
      <c r="S28" s="368"/>
      <c r="T28" s="368"/>
      <c r="U28" s="368"/>
      <c r="V28" s="368"/>
    </row>
    <row r="29" spans="1:22" x14ac:dyDescent="0.25">
      <c r="A29" s="374" t="s">
        <v>4</v>
      </c>
      <c r="B29" s="254">
        <v>0.191</v>
      </c>
      <c r="C29" s="254">
        <v>0.39</v>
      </c>
      <c r="D29" s="254">
        <v>0.61</v>
      </c>
      <c r="E29" s="254">
        <v>1.0940000000000001</v>
      </c>
      <c r="F29" s="276"/>
      <c r="G29" s="256"/>
      <c r="H29" s="275"/>
      <c r="I29" s="263">
        <v>3670</v>
      </c>
      <c r="J29" s="264">
        <v>5235</v>
      </c>
      <c r="K29" s="264">
        <v>4545</v>
      </c>
      <c r="L29" s="264">
        <v>2045</v>
      </c>
      <c r="M29" s="270">
        <f>L29/2</f>
        <v>1022.5</v>
      </c>
      <c r="N29" s="367"/>
      <c r="O29" s="368"/>
      <c r="P29" s="368"/>
      <c r="Q29" s="368"/>
      <c r="R29" s="368"/>
      <c r="S29" s="368"/>
      <c r="T29" s="368"/>
      <c r="U29" s="368"/>
      <c r="V29" s="368"/>
    </row>
    <row r="30" spans="1:22" x14ac:dyDescent="0.25">
      <c r="A30" s="379" t="s">
        <v>1</v>
      </c>
      <c r="B30" s="254">
        <v>8.8999999999999996E-2</v>
      </c>
      <c r="C30" s="254">
        <v>0.379</v>
      </c>
      <c r="D30" s="254">
        <v>0.57899999999999996</v>
      </c>
      <c r="E30" s="254">
        <v>1.22</v>
      </c>
      <c r="F30" s="276"/>
      <c r="G30" s="256"/>
      <c r="H30" s="275"/>
      <c r="I30" s="263">
        <v>3460</v>
      </c>
      <c r="J30" s="264">
        <v>11235</v>
      </c>
      <c r="K30" s="264">
        <v>3448</v>
      </c>
      <c r="L30" s="264">
        <v>1538</v>
      </c>
      <c r="M30" s="270">
        <f>L30/2</f>
        <v>769</v>
      </c>
      <c r="N30" s="367"/>
      <c r="O30" s="368"/>
      <c r="P30" s="368"/>
      <c r="Q30" s="368"/>
      <c r="R30" s="368"/>
      <c r="S30" s="368"/>
      <c r="T30" s="368"/>
      <c r="U30" s="368"/>
      <c r="V30" s="368"/>
    </row>
    <row r="31" spans="1:22" x14ac:dyDescent="0.25">
      <c r="A31" s="375" t="s">
        <v>216</v>
      </c>
      <c r="B31" s="254">
        <v>0.109</v>
      </c>
      <c r="C31" s="254">
        <v>0.39</v>
      </c>
      <c r="D31" s="254">
        <v>0.59</v>
      </c>
      <c r="E31" s="278">
        <v>1.24</v>
      </c>
      <c r="F31" s="276"/>
      <c r="G31" s="256"/>
      <c r="H31" s="277"/>
      <c r="I31" s="258">
        <v>3225</v>
      </c>
      <c r="J31" s="259">
        <v>9174</v>
      </c>
      <c r="K31" s="274"/>
      <c r="L31" s="274"/>
      <c r="M31" s="270"/>
      <c r="N31" s="367"/>
      <c r="O31" s="368"/>
      <c r="P31" s="368"/>
      <c r="Q31" s="368"/>
      <c r="R31" s="368"/>
      <c r="S31" s="368"/>
      <c r="T31" s="368"/>
      <c r="U31" s="368"/>
      <c r="V31" s="368"/>
    </row>
    <row r="32" spans="1:22" x14ac:dyDescent="0.25">
      <c r="A32" s="371" t="s">
        <v>221</v>
      </c>
      <c r="B32" s="254">
        <v>0.22</v>
      </c>
      <c r="C32" s="254">
        <v>0.60299999999999998</v>
      </c>
      <c r="D32" s="254">
        <v>0.85099999999999998</v>
      </c>
      <c r="E32" s="276">
        <v>1.887</v>
      </c>
      <c r="F32" s="276"/>
      <c r="G32" s="256"/>
      <c r="H32" s="277"/>
      <c r="I32" s="258">
        <v>3150</v>
      </c>
      <c r="J32" s="259">
        <v>4545</v>
      </c>
      <c r="K32" s="259">
        <v>1658</v>
      </c>
      <c r="L32" s="274">
        <v>965</v>
      </c>
      <c r="M32" s="270">
        <v>482</v>
      </c>
      <c r="N32" s="367"/>
      <c r="O32" s="368"/>
      <c r="P32" s="368"/>
      <c r="Q32" s="368"/>
      <c r="R32" s="368"/>
      <c r="S32" s="368"/>
      <c r="T32" s="368"/>
      <c r="U32" s="368"/>
      <c r="V32" s="368"/>
    </row>
    <row r="33" spans="1:38" x14ac:dyDescent="0.25">
      <c r="A33" s="373" t="s">
        <v>295</v>
      </c>
      <c r="B33" s="254">
        <v>8.8999999999999996E-2</v>
      </c>
      <c r="C33" s="254">
        <v>0.89600000000000002</v>
      </c>
      <c r="D33" s="276"/>
      <c r="E33" s="388"/>
      <c r="F33" s="254"/>
      <c r="G33" s="256"/>
      <c r="H33" s="279"/>
      <c r="I33" s="258">
        <v>2320</v>
      </c>
      <c r="J33" s="264">
        <v>8900</v>
      </c>
      <c r="K33" s="264">
        <v>1282</v>
      </c>
      <c r="L33" s="264">
        <v>641</v>
      </c>
      <c r="M33" s="266">
        <v>320</v>
      </c>
      <c r="N33" s="367"/>
      <c r="O33" s="368"/>
      <c r="P33" s="368"/>
      <c r="Q33" s="368"/>
      <c r="R33" s="368"/>
      <c r="S33" s="368"/>
      <c r="T33" s="368"/>
      <c r="U33" s="368"/>
      <c r="V33" s="368"/>
    </row>
    <row r="34" spans="1:38" x14ac:dyDescent="0.25">
      <c r="A34" s="383" t="s">
        <v>215</v>
      </c>
      <c r="B34" s="254">
        <v>0.1086</v>
      </c>
      <c r="C34" s="254">
        <v>0.317</v>
      </c>
      <c r="D34" s="276"/>
      <c r="E34" s="388"/>
      <c r="F34" s="276"/>
      <c r="G34" s="256"/>
      <c r="H34" s="277"/>
      <c r="I34" s="258">
        <v>2000</v>
      </c>
      <c r="J34" s="259">
        <v>9174</v>
      </c>
      <c r="K34" s="259">
        <v>4785</v>
      </c>
      <c r="L34" s="274"/>
      <c r="M34" s="270"/>
      <c r="N34" s="367"/>
      <c r="O34" s="368"/>
      <c r="P34" s="368"/>
      <c r="Q34" s="368"/>
      <c r="R34" s="368"/>
      <c r="S34" s="368"/>
      <c r="T34" s="368"/>
      <c r="U34" s="368"/>
      <c r="V34" s="368"/>
    </row>
    <row r="35" spans="1:38" x14ac:dyDescent="0.25">
      <c r="A35" s="373" t="s">
        <v>311</v>
      </c>
      <c r="B35" s="254">
        <v>0.16900000000000001</v>
      </c>
      <c r="C35" s="254">
        <v>0.69699999999999995</v>
      </c>
      <c r="D35" s="254">
        <v>1.2370000000000001</v>
      </c>
      <c r="E35" s="388"/>
      <c r="F35" s="254"/>
      <c r="G35" s="256"/>
      <c r="H35" s="279"/>
      <c r="I35" s="258"/>
      <c r="J35" s="259"/>
      <c r="K35" s="259"/>
      <c r="L35" s="274"/>
      <c r="M35" s="270"/>
      <c r="N35" s="367"/>
      <c r="O35" s="368"/>
      <c r="P35" s="368"/>
      <c r="Q35" s="368"/>
      <c r="R35" s="368"/>
      <c r="S35" s="368"/>
      <c r="T35" s="368"/>
      <c r="U35" s="368"/>
      <c r="V35" s="368"/>
    </row>
    <row r="36" spans="1:38" x14ac:dyDescent="0.25">
      <c r="A36" s="381" t="s">
        <v>7</v>
      </c>
      <c r="B36" s="255">
        <v>0.223</v>
      </c>
      <c r="C36" s="254">
        <v>0.53100000000000003</v>
      </c>
      <c r="D36" s="254">
        <v>0.98299999999999998</v>
      </c>
      <c r="E36" s="276"/>
      <c r="F36" s="276"/>
      <c r="G36" s="256"/>
      <c r="H36" s="275"/>
      <c r="I36" s="258">
        <v>3052</v>
      </c>
      <c r="J36" s="264">
        <v>4484</v>
      </c>
      <c r="K36" s="264">
        <v>3236</v>
      </c>
      <c r="L36" s="274">
        <v>1600</v>
      </c>
      <c r="M36" s="270">
        <f>L36/2</f>
        <v>800</v>
      </c>
      <c r="N36" s="366"/>
      <c r="O36" s="366"/>
      <c r="P36" s="366"/>
      <c r="Q36" s="240"/>
      <c r="R36" s="240"/>
      <c r="S36" s="240"/>
      <c r="T36" s="240"/>
      <c r="U36" s="240"/>
      <c r="V36" s="240"/>
    </row>
    <row r="37" spans="1:38" x14ac:dyDescent="0.25">
      <c r="A37" s="373" t="s">
        <v>5</v>
      </c>
      <c r="B37" s="254">
        <v>0.22900000000000001</v>
      </c>
      <c r="C37" s="254">
        <v>0.56499999999999995</v>
      </c>
      <c r="D37" s="254">
        <v>1.607</v>
      </c>
      <c r="E37" s="276"/>
      <c r="F37" s="276"/>
      <c r="G37" s="256"/>
      <c r="H37" s="275"/>
      <c r="I37" s="258">
        <v>2249</v>
      </c>
      <c r="J37" s="264">
        <v>4366</v>
      </c>
      <c r="K37" s="264">
        <v>1769</v>
      </c>
      <c r="L37" s="274">
        <v>800</v>
      </c>
      <c r="M37" s="270">
        <f>L37/2</f>
        <v>400</v>
      </c>
      <c r="N37" s="366"/>
      <c r="O37" s="366"/>
      <c r="P37" s="366"/>
      <c r="Q37" s="240"/>
      <c r="R37" s="240"/>
      <c r="S37" s="240"/>
      <c r="T37" s="240"/>
      <c r="U37" s="240"/>
      <c r="V37" s="240"/>
    </row>
    <row r="38" spans="1:38" x14ac:dyDescent="0.25">
      <c r="A38" s="381" t="s">
        <v>8</v>
      </c>
      <c r="B38" s="254">
        <v>0.27600000000000002</v>
      </c>
      <c r="C38" s="254">
        <v>1.266</v>
      </c>
      <c r="D38" s="276"/>
      <c r="E38" s="276"/>
      <c r="F38" s="276"/>
      <c r="G38" s="256"/>
      <c r="H38" s="275"/>
      <c r="I38" s="258">
        <v>1580</v>
      </c>
      <c r="J38" s="264">
        <v>3623</v>
      </c>
      <c r="K38" s="264">
        <v>1011</v>
      </c>
      <c r="L38" s="274">
        <v>505</v>
      </c>
      <c r="M38" s="270">
        <v>252.5</v>
      </c>
      <c r="N38" s="366"/>
      <c r="O38" s="366"/>
      <c r="P38" s="366"/>
      <c r="Q38" s="240"/>
      <c r="R38" s="240"/>
      <c r="S38" s="240"/>
      <c r="T38" s="240"/>
      <c r="U38" s="240"/>
      <c r="V38" s="240"/>
    </row>
    <row r="39" spans="1:38" x14ac:dyDescent="0.25">
      <c r="A39" s="371" t="s">
        <v>46</v>
      </c>
      <c r="B39" s="254">
        <v>0.35699999999999998</v>
      </c>
      <c r="C39" s="254">
        <v>0.69399999999999995</v>
      </c>
      <c r="D39" s="254">
        <v>0.98</v>
      </c>
      <c r="E39" s="254"/>
      <c r="F39" s="276"/>
      <c r="G39" s="256"/>
      <c r="H39" s="275"/>
      <c r="I39" s="258">
        <v>3061</v>
      </c>
      <c r="J39" s="264">
        <v>2801</v>
      </c>
      <c r="K39" s="264">
        <v>2967</v>
      </c>
      <c r="L39" s="274">
        <v>1500</v>
      </c>
      <c r="M39" s="270">
        <f>L39/2</f>
        <v>750</v>
      </c>
      <c r="N39" s="366"/>
      <c r="O39" s="366"/>
      <c r="P39" s="366"/>
      <c r="Q39" s="240"/>
      <c r="R39" s="240"/>
      <c r="S39" s="240"/>
      <c r="T39" s="240"/>
      <c r="U39" s="240"/>
      <c r="V39" s="240"/>
    </row>
    <row r="40" spans="1:38" x14ac:dyDescent="0.25">
      <c r="A40" s="379" t="s">
        <v>44</v>
      </c>
      <c r="B40" s="254">
        <v>0.377</v>
      </c>
      <c r="C40" s="254">
        <v>1.454</v>
      </c>
      <c r="D40" s="276"/>
      <c r="E40" s="276"/>
      <c r="F40" s="276"/>
      <c r="G40" s="256"/>
      <c r="H40" s="275"/>
      <c r="I40" s="258">
        <v>1375</v>
      </c>
      <c r="J40" s="264">
        <v>2652</v>
      </c>
      <c r="K40" s="264">
        <v>928</v>
      </c>
      <c r="L40" s="274">
        <v>500</v>
      </c>
      <c r="M40" s="270">
        <f>L40/2</f>
        <v>250</v>
      </c>
      <c r="N40" s="366"/>
      <c r="O40" s="366"/>
      <c r="P40" s="366"/>
      <c r="Q40" s="240"/>
      <c r="R40" s="240"/>
      <c r="S40" s="240"/>
      <c r="T40" s="240"/>
      <c r="U40" s="240"/>
      <c r="V40" s="240"/>
    </row>
    <row r="41" spans="1:38" x14ac:dyDescent="0.25">
      <c r="A41" s="261"/>
      <c r="B41" s="254"/>
      <c r="C41" s="254"/>
      <c r="D41" s="254"/>
      <c r="E41" s="278"/>
      <c r="F41" s="254"/>
      <c r="G41" s="256"/>
      <c r="H41" s="279"/>
      <c r="I41" s="258"/>
      <c r="J41" s="259"/>
      <c r="K41" s="259"/>
      <c r="L41" s="274"/>
      <c r="M41" s="270"/>
      <c r="N41" s="366"/>
      <c r="O41" s="366"/>
      <c r="P41" s="366"/>
      <c r="Q41" s="240"/>
      <c r="R41" s="240"/>
      <c r="S41" s="240"/>
      <c r="T41" s="240"/>
      <c r="U41" s="240"/>
      <c r="V41" s="240"/>
    </row>
    <row r="42" spans="1:38" ht="20" thickBot="1" x14ac:dyDescent="0.3">
      <c r="A42" s="261"/>
      <c r="B42" s="280"/>
      <c r="C42" s="281"/>
      <c r="D42" s="280"/>
      <c r="E42" s="281"/>
      <c r="F42" s="280"/>
      <c r="G42" s="282"/>
      <c r="H42" s="283"/>
      <c r="I42" s="284"/>
      <c r="J42" s="285"/>
      <c r="K42" s="285"/>
      <c r="L42" s="286"/>
      <c r="M42" s="287"/>
      <c r="N42" s="366"/>
      <c r="O42" s="366"/>
      <c r="P42" s="366"/>
      <c r="Q42" s="240"/>
      <c r="R42" s="240"/>
      <c r="S42" s="240"/>
      <c r="T42" s="240"/>
      <c r="U42" s="240"/>
      <c r="V42" s="240"/>
    </row>
    <row r="43" spans="1:38" x14ac:dyDescent="0.25">
      <c r="A43" s="245" t="s">
        <v>51</v>
      </c>
      <c r="B43" s="288">
        <f>AVERAGE(B12:B36)</f>
        <v>9.5063999999999996E-2</v>
      </c>
      <c r="C43" s="289">
        <f>AVERAGE(C12:C36)</f>
        <v>0.29652000000000001</v>
      </c>
      <c r="D43" s="288">
        <f>AVERAGE(D12:D36)</f>
        <v>0.4147826086956522</v>
      </c>
      <c r="E43" s="289">
        <f>AVERAGE(E12:E36)</f>
        <v>0.74514285714285711</v>
      </c>
      <c r="F43" s="288">
        <f>AVERAGE(F12:F36)</f>
        <v>0.79992857142857143</v>
      </c>
      <c r="G43" s="290"/>
      <c r="H43" s="291">
        <f>AVERAGE(H12:H22)</f>
        <v>0.90774999999999995</v>
      </c>
      <c r="I43" s="292"/>
      <c r="J43" s="293"/>
      <c r="K43" s="293"/>
      <c r="L43" s="294"/>
      <c r="M43" s="295"/>
      <c r="N43" s="366"/>
      <c r="O43" s="366"/>
      <c r="P43" s="366"/>
      <c r="Q43" s="240"/>
      <c r="R43" s="240"/>
      <c r="S43" s="240"/>
      <c r="T43" s="240"/>
      <c r="U43" s="240"/>
      <c r="V43" s="240"/>
    </row>
    <row r="44" spans="1:38" x14ac:dyDescent="0.25">
      <c r="A44" s="296" t="s">
        <v>74</v>
      </c>
      <c r="B44" s="297">
        <f>AVERAGE(B12,B21,B23,B25,B26)</f>
        <v>7.0199999999999999E-2</v>
      </c>
      <c r="C44" s="298">
        <f>AVERAGE(C21,C23:C26)</f>
        <v>0.32079999999999997</v>
      </c>
      <c r="D44" s="297">
        <f>AVERAGE(D21,D23:D26)</f>
        <v>0.46080000000000004</v>
      </c>
      <c r="E44" s="298">
        <f>AVERAGE(E12,E21,E23,E25,E26)</f>
        <v>0.67059999999999997</v>
      </c>
      <c r="F44" s="297">
        <f>AVERAGE(F12,F21,F23,F25,F26)</f>
        <v>0.92199999999999993</v>
      </c>
      <c r="G44" s="299" t="s">
        <v>76</v>
      </c>
      <c r="H44" s="300" t="e">
        <f>AVERAGE(H25:H26)</f>
        <v>#DIV/0!</v>
      </c>
      <c r="I44" s="301"/>
      <c r="J44" s="302"/>
      <c r="K44" s="302"/>
      <c r="L44" s="264"/>
      <c r="M44" s="266"/>
      <c r="N44" s="366"/>
      <c r="O44" s="366"/>
      <c r="P44" s="366"/>
      <c r="Q44" s="240"/>
      <c r="R44" s="240"/>
      <c r="S44" s="240"/>
      <c r="T44" s="240"/>
      <c r="U44" s="240"/>
      <c r="V44" s="240"/>
    </row>
    <row r="45" spans="1:38" ht="20" thickBot="1" x14ac:dyDescent="0.3">
      <c r="A45" s="303" t="s">
        <v>75</v>
      </c>
      <c r="B45" s="304">
        <f>AVERAGE(B14,B16,B17,B18,B20)</f>
        <v>4.9200000000000008E-2</v>
      </c>
      <c r="C45" s="305">
        <f>AVERAGE(C14,C16,C17,C18,C20)</f>
        <v>0.11320000000000001</v>
      </c>
      <c r="D45" s="304" t="e">
        <f>AVERAGE(D18,D20,D14,D13,#REF!)</f>
        <v>#REF!</v>
      </c>
      <c r="E45" s="305" t="e">
        <f>AVERAGE(#REF!,E13,E15,E19,E22)</f>
        <v>#REF!</v>
      </c>
      <c r="F45" s="304">
        <f>AVERAGE(F15,F19,F22,F24)</f>
        <v>1.0003333333333335</v>
      </c>
      <c r="G45" s="299" t="s">
        <v>77</v>
      </c>
      <c r="H45" s="306"/>
      <c r="I45" s="284"/>
      <c r="J45" s="285"/>
      <c r="K45" s="285"/>
      <c r="L45" s="286"/>
      <c r="M45" s="287"/>
      <c r="N45" s="366"/>
      <c r="O45" s="366"/>
      <c r="P45" s="366"/>
      <c r="Q45" s="240"/>
      <c r="R45" s="240"/>
      <c r="S45" s="240"/>
      <c r="T45" s="240"/>
      <c r="U45" s="240"/>
      <c r="V45" s="240"/>
    </row>
    <row r="46" spans="1:38" ht="20" thickBot="1" x14ac:dyDescent="0.3">
      <c r="A46" s="245"/>
      <c r="C46" s="307"/>
      <c r="E46" s="307"/>
      <c r="F46" s="308"/>
      <c r="G46" s="309"/>
      <c r="H46" s="309"/>
      <c r="L46" s="253"/>
      <c r="M46" s="253"/>
      <c r="N46" s="366"/>
      <c r="O46" s="366"/>
      <c r="P46" s="366"/>
      <c r="Q46" s="240"/>
      <c r="R46" s="240"/>
      <c r="S46" s="240"/>
      <c r="T46" s="240"/>
      <c r="U46" s="240"/>
      <c r="V46" s="240"/>
      <c r="AA46" s="414" t="s">
        <v>120</v>
      </c>
      <c r="AB46" s="414"/>
      <c r="AC46" s="414"/>
      <c r="AD46" s="414"/>
      <c r="AE46" s="414"/>
      <c r="AF46" s="414"/>
      <c r="AG46" s="414" t="s">
        <v>121</v>
      </c>
      <c r="AH46" s="414"/>
      <c r="AI46" s="414"/>
      <c r="AJ46" s="414"/>
      <c r="AK46" s="414"/>
      <c r="AL46" s="414"/>
    </row>
    <row r="47" spans="1:38" ht="26" x14ac:dyDescent="0.3">
      <c r="A47" s="370" t="s">
        <v>39</v>
      </c>
      <c r="B47" s="410" t="s">
        <v>45</v>
      </c>
      <c r="C47" s="411"/>
      <c r="D47" s="411"/>
      <c r="E47" s="411"/>
      <c r="F47" s="412"/>
      <c r="G47" s="412"/>
      <c r="H47" s="413"/>
      <c r="I47" s="417" t="s">
        <v>111</v>
      </c>
      <c r="J47" s="418"/>
      <c r="K47" s="419"/>
      <c r="L47" s="417" t="s">
        <v>111</v>
      </c>
      <c r="M47" s="418"/>
      <c r="N47" s="419"/>
      <c r="O47" s="417" t="s">
        <v>111</v>
      </c>
      <c r="P47" s="418"/>
      <c r="Q47" s="419"/>
      <c r="R47" s="417" t="s">
        <v>111</v>
      </c>
      <c r="S47" s="418"/>
      <c r="T47" s="419"/>
      <c r="U47" s="417" t="s">
        <v>112</v>
      </c>
      <c r="V47" s="418"/>
      <c r="W47" s="419"/>
      <c r="X47" s="417" t="s">
        <v>112</v>
      </c>
      <c r="Y47" s="418"/>
      <c r="Z47" s="419"/>
      <c r="AA47" s="417" t="s">
        <v>114</v>
      </c>
      <c r="AB47" s="418"/>
      <c r="AC47" s="419"/>
      <c r="AD47" s="417" t="s">
        <v>114</v>
      </c>
      <c r="AE47" s="418"/>
      <c r="AF47" s="419"/>
      <c r="AG47" s="417" t="s">
        <v>115</v>
      </c>
      <c r="AH47" s="418"/>
      <c r="AI47" s="419"/>
      <c r="AJ47" s="417" t="s">
        <v>115</v>
      </c>
      <c r="AK47" s="418"/>
      <c r="AL47" s="419"/>
    </row>
    <row r="48" spans="1:38" ht="21" x14ac:dyDescent="0.25">
      <c r="A48" s="376" t="s">
        <v>302</v>
      </c>
      <c r="B48" s="410" t="s">
        <v>275</v>
      </c>
      <c r="C48" s="411"/>
      <c r="D48" s="411"/>
      <c r="E48" s="411"/>
      <c r="F48" s="412"/>
      <c r="G48" s="412"/>
      <c r="H48" s="413"/>
      <c r="I48" s="377"/>
      <c r="J48" s="377"/>
      <c r="K48" s="377"/>
      <c r="L48" s="377"/>
      <c r="M48" s="377"/>
      <c r="N48" s="377"/>
      <c r="O48" s="377"/>
      <c r="P48" s="377"/>
      <c r="Q48" s="377"/>
      <c r="R48" s="377"/>
      <c r="S48" s="377"/>
      <c r="T48" s="377"/>
      <c r="U48" s="377"/>
      <c r="V48" s="377"/>
      <c r="W48" s="377"/>
      <c r="X48" s="377"/>
      <c r="Y48" s="377"/>
      <c r="Z48" s="377"/>
      <c r="AA48" s="377"/>
      <c r="AB48" s="377"/>
      <c r="AC48" s="377"/>
      <c r="AD48" s="377"/>
      <c r="AE48" s="377"/>
      <c r="AF48" s="377"/>
      <c r="AG48" s="377"/>
      <c r="AH48" s="377"/>
      <c r="AI48" s="377"/>
      <c r="AJ48" s="377"/>
      <c r="AK48" s="377"/>
      <c r="AL48" s="377"/>
    </row>
    <row r="49" spans="1:38" ht="40" x14ac:dyDescent="0.25">
      <c r="A49" s="310" t="s">
        <v>0</v>
      </c>
      <c r="B49" s="250" t="s">
        <v>2</v>
      </c>
      <c r="C49" s="249" t="s">
        <v>32</v>
      </c>
      <c r="D49" s="250" t="s">
        <v>33</v>
      </c>
      <c r="E49" s="249" t="s">
        <v>34</v>
      </c>
      <c r="F49" s="250" t="s">
        <v>35</v>
      </c>
      <c r="G49" s="251" t="s">
        <v>229</v>
      </c>
      <c r="H49" s="311" t="s">
        <v>36</v>
      </c>
      <c r="I49" s="311" t="s">
        <v>100</v>
      </c>
      <c r="J49" s="311" t="s">
        <v>99</v>
      </c>
      <c r="K49" s="311" t="s">
        <v>101</v>
      </c>
      <c r="L49" s="312" t="s">
        <v>103</v>
      </c>
      <c r="M49" s="312" t="s">
        <v>102</v>
      </c>
      <c r="N49" s="312" t="s">
        <v>104</v>
      </c>
      <c r="O49" s="311" t="s">
        <v>305</v>
      </c>
      <c r="P49" s="311" t="s">
        <v>306</v>
      </c>
      <c r="Q49" s="311" t="s">
        <v>307</v>
      </c>
      <c r="R49" s="312" t="s">
        <v>105</v>
      </c>
      <c r="S49" s="312" t="s">
        <v>106</v>
      </c>
      <c r="T49" s="312" t="s">
        <v>107</v>
      </c>
      <c r="U49" s="311" t="s">
        <v>113</v>
      </c>
      <c r="V49" s="311" t="s">
        <v>123</v>
      </c>
      <c r="W49" s="311" t="s">
        <v>110</v>
      </c>
      <c r="X49" s="312" t="s">
        <v>108</v>
      </c>
      <c r="Y49" s="312" t="s">
        <v>109</v>
      </c>
      <c r="Z49" s="312" t="s">
        <v>118</v>
      </c>
      <c r="AA49" s="311" t="s">
        <v>116</v>
      </c>
      <c r="AB49" s="311" t="s">
        <v>122</v>
      </c>
      <c r="AC49" s="311" t="s">
        <v>124</v>
      </c>
      <c r="AD49" s="312" t="s">
        <v>237</v>
      </c>
      <c r="AE49" s="312" t="s">
        <v>238</v>
      </c>
      <c r="AF49" s="312" t="s">
        <v>117</v>
      </c>
      <c r="AG49" s="311" t="s">
        <v>119</v>
      </c>
      <c r="AH49" s="311" t="s">
        <v>125</v>
      </c>
      <c r="AI49" s="311" t="s">
        <v>126</v>
      </c>
      <c r="AJ49" s="312" t="s">
        <v>239</v>
      </c>
      <c r="AK49" s="312" t="s">
        <v>240</v>
      </c>
      <c r="AL49" s="313" t="s">
        <v>241</v>
      </c>
    </row>
    <row r="50" spans="1:38" x14ac:dyDescent="0.25">
      <c r="A50" s="371" t="s">
        <v>73</v>
      </c>
      <c r="B50" s="255">
        <v>3.0000000000000001E-3</v>
      </c>
      <c r="C50" s="255">
        <v>1.7000000000000001E-2</v>
      </c>
      <c r="D50" s="255">
        <v>4.5999999999999999E-2</v>
      </c>
      <c r="E50" s="255">
        <v>0.08</v>
      </c>
      <c r="F50" s="255">
        <v>0.04</v>
      </c>
      <c r="G50" s="256"/>
      <c r="H50" s="315">
        <v>8.5999999999999993E-2</v>
      </c>
      <c r="I50" s="316">
        <v>0.2</v>
      </c>
      <c r="J50" s="331">
        <v>0.1</v>
      </c>
      <c r="K50" s="316">
        <v>3.3333333333333333E-2</v>
      </c>
      <c r="L50" s="319">
        <v>0.4</v>
      </c>
      <c r="M50" s="319">
        <v>0.2</v>
      </c>
      <c r="N50" s="320">
        <v>6.6666666666666666E-2</v>
      </c>
      <c r="O50" s="332">
        <v>0.2</v>
      </c>
      <c r="P50" s="329">
        <v>0.2</v>
      </c>
      <c r="Q50" s="330">
        <v>3.3333333333333333E-2</v>
      </c>
      <c r="R50" s="319">
        <v>0.4</v>
      </c>
      <c r="S50" s="319">
        <v>0.4</v>
      </c>
      <c r="T50" s="320">
        <v>6.6666666666666666E-2</v>
      </c>
      <c r="U50" s="323">
        <v>0.2</v>
      </c>
      <c r="V50" s="316">
        <v>0.1</v>
      </c>
      <c r="W50" s="316">
        <v>3.3333333333333333E-2</v>
      </c>
      <c r="X50" s="322">
        <v>0.4</v>
      </c>
      <c r="Y50" s="324">
        <v>0.2</v>
      </c>
      <c r="Z50" s="320">
        <v>7.0000000000000007E-2</v>
      </c>
      <c r="AA50" s="323">
        <v>0.4</v>
      </c>
      <c r="AB50" s="316">
        <v>0.2</v>
      </c>
      <c r="AC50" s="316">
        <v>6.6666666666666666E-2</v>
      </c>
      <c r="AD50" s="322">
        <v>0.8</v>
      </c>
      <c r="AE50" s="324">
        <v>0.4</v>
      </c>
      <c r="AF50" s="320">
        <v>0.14000000000000001</v>
      </c>
      <c r="AG50" s="323">
        <v>0.42999656002751979</v>
      </c>
      <c r="AH50" s="316">
        <v>0.2149982800137599</v>
      </c>
      <c r="AI50" s="316">
        <v>7.166609333791997E-2</v>
      </c>
      <c r="AJ50" s="322">
        <v>0.85999312005503958</v>
      </c>
      <c r="AK50" s="324">
        <v>0.42999656002751979</v>
      </c>
      <c r="AL50" s="325">
        <v>0.14333218667583994</v>
      </c>
    </row>
    <row r="51" spans="1:38" x14ac:dyDescent="0.25">
      <c r="A51" s="372" t="s">
        <v>276</v>
      </c>
      <c r="B51" s="314">
        <v>0</v>
      </c>
      <c r="C51" s="314">
        <v>0.12</v>
      </c>
      <c r="D51" s="255">
        <v>0</v>
      </c>
      <c r="E51" s="255">
        <v>0.08</v>
      </c>
      <c r="F51" s="255">
        <v>0</v>
      </c>
      <c r="G51" s="256"/>
      <c r="H51" s="315">
        <v>0.78</v>
      </c>
      <c r="I51" s="316">
        <v>0.2</v>
      </c>
      <c r="J51" s="317">
        <v>0.1</v>
      </c>
      <c r="K51" s="316">
        <v>3.3333333333333333E-2</v>
      </c>
      <c r="L51" s="318">
        <v>0.4</v>
      </c>
      <c r="M51" s="319">
        <v>0.2</v>
      </c>
      <c r="N51" s="320">
        <v>6.6666666666666666E-2</v>
      </c>
      <c r="O51" s="302">
        <v>0.2</v>
      </c>
      <c r="P51" s="321">
        <v>0.2</v>
      </c>
      <c r="Q51" s="316">
        <v>3.3333333333333333E-2</v>
      </c>
      <c r="R51" s="322">
        <v>0.4</v>
      </c>
      <c r="S51" s="319">
        <v>0.4</v>
      </c>
      <c r="T51" s="320">
        <v>6.6666666666666666E-2</v>
      </c>
      <c r="U51" s="323">
        <v>0.60002400096003838</v>
      </c>
      <c r="V51" s="316">
        <v>0.30001200048001919</v>
      </c>
      <c r="W51" s="316">
        <v>0.10000400016000639</v>
      </c>
      <c r="X51" s="322">
        <v>1.2000480019200768</v>
      </c>
      <c r="Y51" s="324">
        <v>0.60002400096003838</v>
      </c>
      <c r="Z51" s="320">
        <v>0.20000800032001279</v>
      </c>
      <c r="AA51" s="323">
        <v>0.4</v>
      </c>
      <c r="AB51" s="316">
        <v>0.2</v>
      </c>
      <c r="AC51" s="316">
        <v>6.6666666666666666E-2</v>
      </c>
      <c r="AD51" s="322">
        <v>0.8</v>
      </c>
      <c r="AE51" s="324">
        <v>0.4</v>
      </c>
      <c r="AF51" s="320">
        <v>0.13333333333333333</v>
      </c>
      <c r="AG51" s="323">
        <v>3.9001560062402496</v>
      </c>
      <c r="AH51" s="316">
        <v>1.9500780031201248</v>
      </c>
      <c r="AI51" s="316">
        <v>0.6500260010400416</v>
      </c>
      <c r="AJ51" s="322">
        <v>7.8003120124804992</v>
      </c>
      <c r="AK51" s="324">
        <v>3.9001560062402496</v>
      </c>
      <c r="AL51" s="325">
        <v>1.3000520020800832</v>
      </c>
    </row>
    <row r="52" spans="1:38" x14ac:dyDescent="0.25">
      <c r="A52" s="380" t="s">
        <v>284</v>
      </c>
      <c r="B52" s="255">
        <v>0</v>
      </c>
      <c r="C52" s="255">
        <v>1.0999999999999999E-2</v>
      </c>
      <c r="D52" s="255">
        <v>6.0000000000000001E-3</v>
      </c>
      <c r="E52" s="255">
        <v>9.0999999999999998E-2</v>
      </c>
      <c r="F52" s="255">
        <v>1.0999999999999999E-2</v>
      </c>
      <c r="G52" s="256"/>
      <c r="H52" s="255">
        <v>0.19700000000000001</v>
      </c>
      <c r="I52" s="302">
        <v>0.2</v>
      </c>
      <c r="J52" s="302">
        <v>0.1</v>
      </c>
      <c r="K52" s="302">
        <v>0.03</v>
      </c>
      <c r="L52" s="319">
        <v>0.4</v>
      </c>
      <c r="M52" s="319">
        <v>0.2</v>
      </c>
      <c r="N52" s="319">
        <v>7.0000000000000007E-2</v>
      </c>
      <c r="O52" s="302">
        <v>0.2</v>
      </c>
      <c r="P52" s="302">
        <v>0.2</v>
      </c>
      <c r="Q52" s="302">
        <v>0.03</v>
      </c>
      <c r="R52" s="319">
        <v>0.4</v>
      </c>
      <c r="S52" s="319">
        <v>0.4</v>
      </c>
      <c r="T52" s="319">
        <v>7.0000000000000007E-2</v>
      </c>
      <c r="U52" s="302">
        <v>0.2</v>
      </c>
      <c r="V52" s="302">
        <v>0.1</v>
      </c>
      <c r="W52" s="302">
        <v>0.03</v>
      </c>
      <c r="X52" s="326">
        <v>0.4</v>
      </c>
      <c r="Y52" s="319">
        <v>0.2</v>
      </c>
      <c r="Z52" s="320">
        <v>7.0000000000000007E-2</v>
      </c>
      <c r="AA52" s="302">
        <v>0.4</v>
      </c>
      <c r="AB52" s="302">
        <v>0.2</v>
      </c>
      <c r="AC52" s="302">
        <v>7.0000000000000007E-2</v>
      </c>
      <c r="AD52" s="326">
        <v>0.8</v>
      </c>
      <c r="AE52" s="319">
        <v>0.4</v>
      </c>
      <c r="AF52" s="320">
        <v>0.14000000000000001</v>
      </c>
      <c r="AG52" s="302">
        <v>0.98</v>
      </c>
      <c r="AH52" s="302">
        <v>0.49</v>
      </c>
      <c r="AI52" s="302">
        <v>0.16</v>
      </c>
      <c r="AJ52" s="326">
        <v>1.96</v>
      </c>
      <c r="AK52" s="319">
        <v>0.98</v>
      </c>
      <c r="AL52" s="327">
        <v>0.32</v>
      </c>
    </row>
    <row r="53" spans="1:38" x14ac:dyDescent="0.25">
      <c r="A53" s="381" t="s">
        <v>218</v>
      </c>
      <c r="B53" s="255">
        <v>0</v>
      </c>
      <c r="C53" s="255">
        <v>0.186</v>
      </c>
      <c r="D53" s="255">
        <v>0.24299999999999999</v>
      </c>
      <c r="E53" s="255">
        <v>0.27400000000000002</v>
      </c>
      <c r="F53" s="255">
        <v>0.217</v>
      </c>
      <c r="G53" s="256"/>
      <c r="H53" s="255">
        <v>0.55300000000000005</v>
      </c>
      <c r="I53" s="316">
        <v>0.91709464416727804</v>
      </c>
      <c r="J53" s="328">
        <v>0.45854732208363902</v>
      </c>
      <c r="K53" s="316">
        <v>0.15284910736121302</v>
      </c>
      <c r="L53" s="324">
        <v>1.8341892883345561</v>
      </c>
      <c r="M53" s="324">
        <v>0.91709464416727804</v>
      </c>
      <c r="N53" s="320">
        <v>0.30569821472242603</v>
      </c>
      <c r="O53" s="302">
        <v>0.9</v>
      </c>
      <c r="P53" s="329">
        <v>0.91709464416727804</v>
      </c>
      <c r="Q53" s="330">
        <v>0.15</v>
      </c>
      <c r="R53" s="320">
        <v>1.8</v>
      </c>
      <c r="S53" s="320">
        <v>1.8341892883345561</v>
      </c>
      <c r="T53" s="320">
        <v>0.3</v>
      </c>
      <c r="U53" s="323">
        <v>0.91508052708638365</v>
      </c>
      <c r="V53" s="316">
        <v>0.45754026354319183</v>
      </c>
      <c r="W53" s="316">
        <v>0.15251342118106395</v>
      </c>
      <c r="X53" s="322">
        <v>1.8301610541727673</v>
      </c>
      <c r="Y53" s="324">
        <v>0.91508052708638365</v>
      </c>
      <c r="Z53" s="320">
        <v>0.3050268423621279</v>
      </c>
      <c r="AA53" s="323">
        <v>1.3702384214853385</v>
      </c>
      <c r="AB53" s="316">
        <v>0.68511921074266924</v>
      </c>
      <c r="AC53" s="316">
        <v>0.2283730702475564</v>
      </c>
      <c r="AD53" s="322">
        <v>2.740476842970677</v>
      </c>
      <c r="AE53" s="324">
        <v>1.3702384214853385</v>
      </c>
      <c r="AF53" s="320">
        <v>0.45674614049511281</v>
      </c>
      <c r="AG53" s="323">
        <v>2.7654867256637168</v>
      </c>
      <c r="AH53" s="316">
        <v>1.3827433628318584</v>
      </c>
      <c r="AI53" s="316">
        <v>0.46091445427728611</v>
      </c>
      <c r="AJ53" s="322">
        <v>5.5309734513274336</v>
      </c>
      <c r="AK53" s="324">
        <v>2.7654867256637168</v>
      </c>
      <c r="AL53" s="325">
        <v>0.92182890855457222</v>
      </c>
    </row>
    <row r="54" spans="1:38" x14ac:dyDescent="0.25">
      <c r="A54" s="375" t="s">
        <v>220</v>
      </c>
      <c r="B54" s="255">
        <v>0.109</v>
      </c>
      <c r="C54" s="255">
        <v>0.27400000000000002</v>
      </c>
      <c r="D54" s="255">
        <v>0.14299999999999999</v>
      </c>
      <c r="E54" s="255">
        <v>0.28599999999999998</v>
      </c>
      <c r="F54" s="255">
        <v>0.72499999999999998</v>
      </c>
      <c r="G54" s="256"/>
      <c r="H54" s="271">
        <v>0.57199999999999995</v>
      </c>
      <c r="I54" s="302"/>
      <c r="J54" s="302"/>
      <c r="K54" s="302"/>
      <c r="L54" s="319"/>
      <c r="M54" s="319"/>
      <c r="N54" s="319"/>
      <c r="O54" s="302"/>
      <c r="P54" s="302"/>
      <c r="Q54" s="302"/>
      <c r="R54" s="319"/>
      <c r="S54" s="319"/>
      <c r="T54" s="319"/>
      <c r="U54" s="302"/>
      <c r="V54" s="302"/>
      <c r="W54" s="302"/>
      <c r="X54" s="319"/>
      <c r="Y54" s="319"/>
      <c r="Z54" s="320"/>
      <c r="AA54" s="302"/>
      <c r="AB54" s="302"/>
      <c r="AC54" s="302"/>
      <c r="AD54" s="319"/>
      <c r="AE54" s="319"/>
      <c r="AF54" s="320"/>
      <c r="AG54" s="302"/>
      <c r="AH54" s="302"/>
      <c r="AI54" s="302"/>
      <c r="AJ54" s="319"/>
      <c r="AK54" s="319"/>
      <c r="AL54" s="327"/>
    </row>
    <row r="55" spans="1:38" x14ac:dyDescent="0.25">
      <c r="A55" s="379" t="s">
        <v>50</v>
      </c>
      <c r="B55" s="255">
        <v>0.126</v>
      </c>
      <c r="C55" s="255">
        <v>0.27400000000000002</v>
      </c>
      <c r="D55" s="255">
        <v>0.14299999999999999</v>
      </c>
      <c r="E55" s="255">
        <v>0.28599999999999998</v>
      </c>
      <c r="F55" s="255">
        <v>0.72499999999999998</v>
      </c>
      <c r="G55" s="256"/>
      <c r="H55" s="271">
        <v>0.57199999999999995</v>
      </c>
      <c r="I55" s="316">
        <v>1.2797542871768621</v>
      </c>
      <c r="J55" s="331">
        <v>0.63987714358843106</v>
      </c>
      <c r="K55" s="316">
        <v>0.21329238119614369</v>
      </c>
      <c r="L55" s="324">
        <v>2.5595085743537243</v>
      </c>
      <c r="M55" s="324">
        <v>1.2797542871768621</v>
      </c>
      <c r="N55" s="320">
        <v>0.42658476239228738</v>
      </c>
      <c r="O55" s="333">
        <v>1.2797542871768621</v>
      </c>
      <c r="P55" s="329">
        <v>1.2797542871768621</v>
      </c>
      <c r="Q55" s="330">
        <v>0.21329238119614369</v>
      </c>
      <c r="R55" s="324">
        <v>2.5595085743537243</v>
      </c>
      <c r="S55" s="324">
        <v>2.5595085743537243</v>
      </c>
      <c r="T55" s="334">
        <v>0.42658476239228738</v>
      </c>
      <c r="U55" s="323">
        <v>1.3698630136986301</v>
      </c>
      <c r="V55" s="316">
        <v>0.68493150684931503</v>
      </c>
      <c r="W55" s="316">
        <v>0.22831050228310501</v>
      </c>
      <c r="X55" s="322">
        <v>2.7397260273972601</v>
      </c>
      <c r="Y55" s="324">
        <v>1.3698630136986301</v>
      </c>
      <c r="Z55" s="320">
        <v>0.45662100456621002</v>
      </c>
      <c r="AA55" s="323">
        <v>1.4306151645207439</v>
      </c>
      <c r="AB55" s="316">
        <v>0.71530758226037194</v>
      </c>
      <c r="AC55" s="316">
        <v>0.23843586075345732</v>
      </c>
      <c r="AD55" s="322">
        <v>2.8612303290414878</v>
      </c>
      <c r="AE55" s="324">
        <v>1.4306151645207439</v>
      </c>
      <c r="AF55" s="320">
        <v>0.47687172150691465</v>
      </c>
      <c r="AG55" s="323">
        <v>3</v>
      </c>
      <c r="AH55" s="316">
        <v>1.5</v>
      </c>
      <c r="AI55" s="316">
        <v>0.5</v>
      </c>
      <c r="AJ55" s="322">
        <v>6</v>
      </c>
      <c r="AK55" s="324">
        <v>3</v>
      </c>
      <c r="AL55" s="325">
        <v>0.9537434430138293</v>
      </c>
    </row>
    <row r="56" spans="1:38" x14ac:dyDescent="0.25">
      <c r="A56" s="382" t="s">
        <v>48</v>
      </c>
      <c r="B56" s="255">
        <v>0.14000000000000001</v>
      </c>
      <c r="C56" s="255">
        <v>0.1</v>
      </c>
      <c r="D56" s="255">
        <v>0.12</v>
      </c>
      <c r="E56" s="255">
        <v>0.31</v>
      </c>
      <c r="F56" s="255">
        <v>0.18</v>
      </c>
      <c r="G56" s="256"/>
      <c r="H56" s="315">
        <v>0.32</v>
      </c>
      <c r="I56" s="316">
        <v>0.85005100306018366</v>
      </c>
      <c r="J56" s="331">
        <v>0.42502550153009183</v>
      </c>
      <c r="K56" s="316">
        <v>0.14167516717669729</v>
      </c>
      <c r="L56" s="324">
        <v>1.7001020061203673</v>
      </c>
      <c r="M56" s="324">
        <v>0.85005100306018366</v>
      </c>
      <c r="N56" s="320">
        <v>0.28335033435339457</v>
      </c>
      <c r="O56" s="330">
        <v>0.85005100306018366</v>
      </c>
      <c r="P56" s="329">
        <v>0.85005100306018366</v>
      </c>
      <c r="Q56" s="330">
        <v>0.14167516717669729</v>
      </c>
      <c r="R56" s="320">
        <v>1.7001020061203673</v>
      </c>
      <c r="S56" s="320">
        <v>1.7001020061203673</v>
      </c>
      <c r="T56" s="320">
        <v>0.28335033435339457</v>
      </c>
      <c r="U56" s="323">
        <v>0.5</v>
      </c>
      <c r="V56" s="316">
        <v>0.25</v>
      </c>
      <c r="W56" s="316">
        <v>8.3333333333333329E-2</v>
      </c>
      <c r="X56" s="322">
        <v>1</v>
      </c>
      <c r="Y56" s="324">
        <v>0.5</v>
      </c>
      <c r="Z56" s="320">
        <v>0.16666666666666666</v>
      </c>
      <c r="AA56" s="323">
        <v>1.5499070055796653</v>
      </c>
      <c r="AB56" s="316">
        <v>0.77495350278983266</v>
      </c>
      <c r="AC56" s="316">
        <v>0.25831783426327753</v>
      </c>
      <c r="AD56" s="322">
        <v>3.0998140111593306</v>
      </c>
      <c r="AE56" s="324">
        <v>1.5499070055796653</v>
      </c>
      <c r="AF56" s="320">
        <v>0.51663566852655507</v>
      </c>
      <c r="AG56" s="323">
        <v>1.6</v>
      </c>
      <c r="AH56" s="316">
        <v>0.8</v>
      </c>
      <c r="AI56" s="316">
        <v>0.26666666666666666</v>
      </c>
      <c r="AJ56" s="322">
        <v>3.2</v>
      </c>
      <c r="AK56" s="324">
        <v>1.6</v>
      </c>
      <c r="AL56" s="325">
        <v>0.53333333333333333</v>
      </c>
    </row>
    <row r="57" spans="1:38" x14ac:dyDescent="0.25">
      <c r="A57" s="374" t="s">
        <v>314</v>
      </c>
      <c r="B57" s="255">
        <v>2.3E-2</v>
      </c>
      <c r="C57" s="255">
        <v>2.3E-2</v>
      </c>
      <c r="D57" s="255">
        <v>0</v>
      </c>
      <c r="E57" s="255">
        <v>0.32</v>
      </c>
      <c r="F57" s="255">
        <v>0.114</v>
      </c>
      <c r="G57" s="256"/>
      <c r="H57" s="255">
        <v>0.32</v>
      </c>
      <c r="I57" s="302">
        <v>0.49</v>
      </c>
      <c r="J57" s="391">
        <v>0.245</v>
      </c>
      <c r="K57" s="302">
        <v>8.1000000000000003E-2</v>
      </c>
      <c r="L57" s="319">
        <v>0.98</v>
      </c>
      <c r="M57" s="319">
        <v>0.49</v>
      </c>
      <c r="N57" s="319">
        <v>0.16200000000000001</v>
      </c>
      <c r="O57" s="302">
        <v>0.49</v>
      </c>
      <c r="P57" s="302">
        <v>0.49</v>
      </c>
      <c r="Q57" s="302">
        <v>8.1000000000000003E-2</v>
      </c>
      <c r="R57" s="319">
        <v>0.98</v>
      </c>
      <c r="S57" s="319">
        <v>0.98</v>
      </c>
      <c r="T57" s="319">
        <v>0.16200000000000001</v>
      </c>
      <c r="U57" s="302">
        <v>0.23</v>
      </c>
      <c r="V57" s="302">
        <v>0.115</v>
      </c>
      <c r="W57" s="302">
        <v>3.7999999999999999E-2</v>
      </c>
      <c r="X57" s="394">
        <v>0.46</v>
      </c>
      <c r="Y57" s="320">
        <v>0.23</v>
      </c>
      <c r="Z57" s="320">
        <v>7.5999999999999998E-2</v>
      </c>
      <c r="AA57" s="302">
        <v>1.6</v>
      </c>
      <c r="AB57" s="302">
        <v>0.8</v>
      </c>
      <c r="AC57" s="302">
        <v>0.26</v>
      </c>
      <c r="AD57" s="326">
        <v>3.2</v>
      </c>
      <c r="AE57" s="319">
        <v>1.6</v>
      </c>
      <c r="AF57" s="319">
        <v>0.52</v>
      </c>
      <c r="AG57" s="302">
        <v>1.6</v>
      </c>
      <c r="AH57" s="302">
        <v>0.8</v>
      </c>
      <c r="AI57" s="302">
        <v>0.26</v>
      </c>
      <c r="AJ57" s="322">
        <v>3.2</v>
      </c>
      <c r="AK57" s="324">
        <v>1.6</v>
      </c>
      <c r="AL57" s="395">
        <v>0.52</v>
      </c>
    </row>
    <row r="58" spans="1:38" x14ac:dyDescent="0.25">
      <c r="A58" s="382" t="s">
        <v>277</v>
      </c>
      <c r="B58" s="255">
        <v>2.3E-2</v>
      </c>
      <c r="C58" s="255">
        <v>3.4000000000000002E-2</v>
      </c>
      <c r="D58" s="255">
        <v>6.0000000000000001E-3</v>
      </c>
      <c r="E58" s="255">
        <v>0.32300000000000001</v>
      </c>
      <c r="F58" s="255">
        <v>0.17</v>
      </c>
      <c r="G58" s="256"/>
      <c r="H58" s="315">
        <v>0.36599999999999999</v>
      </c>
      <c r="I58" s="316">
        <v>0.55604982206405695</v>
      </c>
      <c r="J58" s="331">
        <v>0.27802491103202848</v>
      </c>
      <c r="K58" s="316">
        <v>9.2674970344009497E-2</v>
      </c>
      <c r="L58" s="320">
        <v>1.1120996441281139</v>
      </c>
      <c r="M58" s="320">
        <v>0.55604982206405695</v>
      </c>
      <c r="N58" s="320">
        <v>0.18534994068801899</v>
      </c>
      <c r="O58" s="333">
        <v>0.55604982206405695</v>
      </c>
      <c r="P58" s="329">
        <v>0.55604982206405695</v>
      </c>
      <c r="Q58" s="330">
        <v>9.2674970344009497E-2</v>
      </c>
      <c r="R58" s="324">
        <v>1.1120996441281139</v>
      </c>
      <c r="S58" s="324">
        <v>1.1120996441281139</v>
      </c>
      <c r="T58" s="320">
        <v>0.18534994068801899</v>
      </c>
      <c r="U58" s="323">
        <v>0.315000315000315</v>
      </c>
      <c r="V58" s="316">
        <v>0.1575001575001575</v>
      </c>
      <c r="W58" s="316">
        <v>5.2500052500052498E-2</v>
      </c>
      <c r="X58" s="322">
        <v>0.63000063000063</v>
      </c>
      <c r="Y58" s="324">
        <v>0.315000315000315</v>
      </c>
      <c r="Z58" s="320">
        <v>0.105000105000105</v>
      </c>
      <c r="AA58" s="323">
        <v>1.615508885298869</v>
      </c>
      <c r="AB58" s="316">
        <v>0.80775444264943452</v>
      </c>
      <c r="AC58" s="316">
        <v>0.26925148088314482</v>
      </c>
      <c r="AD58" s="322">
        <v>3.2310177705977381</v>
      </c>
      <c r="AE58" s="324">
        <v>1.615508885298869</v>
      </c>
      <c r="AF58" s="320">
        <v>0.53850296176628965</v>
      </c>
      <c r="AG58" s="323">
        <v>1.8301610541727673</v>
      </c>
      <c r="AH58" s="316">
        <v>0.91508052708638365</v>
      </c>
      <c r="AI58" s="316">
        <v>0.3050268423621279</v>
      </c>
      <c r="AJ58" s="322">
        <v>3.6603221083455346</v>
      </c>
      <c r="AK58" s="324">
        <v>1.8301610541727673</v>
      </c>
      <c r="AL58" s="325">
        <v>0.61005368472425581</v>
      </c>
    </row>
    <row r="59" spans="1:38" x14ac:dyDescent="0.25">
      <c r="A59" s="374" t="s">
        <v>309</v>
      </c>
      <c r="B59" s="255">
        <v>0.14599999999999999</v>
      </c>
      <c r="C59" s="255">
        <v>5.7000000000000002E-2</v>
      </c>
      <c r="D59" s="255">
        <v>5.0999999999999997E-2</v>
      </c>
      <c r="E59" s="255">
        <v>0.32600000000000001</v>
      </c>
      <c r="F59" s="255"/>
      <c r="G59" s="256"/>
      <c r="H59" s="255"/>
      <c r="I59" s="302"/>
      <c r="J59" s="302"/>
      <c r="K59" s="302"/>
      <c r="L59" s="319"/>
      <c r="M59" s="319"/>
      <c r="N59" s="319"/>
      <c r="O59" s="302"/>
      <c r="P59" s="302"/>
      <c r="Q59" s="302"/>
      <c r="R59" s="319"/>
      <c r="S59" s="319"/>
      <c r="T59" s="319"/>
      <c r="U59" s="302"/>
      <c r="V59" s="302"/>
      <c r="W59" s="302"/>
      <c r="X59" s="322"/>
      <c r="Y59" s="324"/>
      <c r="Z59" s="320"/>
      <c r="AA59" s="302"/>
      <c r="AB59" s="302"/>
      <c r="AC59" s="302"/>
      <c r="AD59" s="319"/>
      <c r="AE59" s="319"/>
      <c r="AF59" s="319"/>
      <c r="AG59" s="302"/>
      <c r="AH59" s="302"/>
      <c r="AI59" s="302"/>
      <c r="AJ59" s="322"/>
      <c r="AK59" s="324"/>
      <c r="AL59" s="325"/>
    </row>
    <row r="60" spans="1:38" x14ac:dyDescent="0.25">
      <c r="A60" s="382" t="s">
        <v>52</v>
      </c>
      <c r="B60" s="255">
        <v>2.9000000000000001E-2</v>
      </c>
      <c r="C60" s="255">
        <v>4.5999999999999999E-2</v>
      </c>
      <c r="D60" s="255">
        <v>0</v>
      </c>
      <c r="E60" s="255">
        <v>0.36899999999999999</v>
      </c>
      <c r="F60" s="255">
        <v>0.29399999999999998</v>
      </c>
      <c r="G60" s="256"/>
      <c r="H60" s="315">
        <v>0.66</v>
      </c>
      <c r="I60" s="316">
        <v>0.73410659227719866</v>
      </c>
      <c r="J60" s="331">
        <v>0.36705329613859933</v>
      </c>
      <c r="K60" s="316">
        <v>0.12235109871286644</v>
      </c>
      <c r="L60" s="324">
        <v>1.4682131845543973</v>
      </c>
      <c r="M60" s="324">
        <v>0.73410659227719866</v>
      </c>
      <c r="N60" s="320">
        <v>0.24470219742573288</v>
      </c>
      <c r="O60" s="330">
        <v>0.73410659227719866</v>
      </c>
      <c r="P60" s="329">
        <v>0.73410659227719866</v>
      </c>
      <c r="Q60" s="330">
        <v>0.12235109871286644</v>
      </c>
      <c r="R60" s="320">
        <v>1.4682131845543973</v>
      </c>
      <c r="S60" s="320">
        <v>1.4682131845543973</v>
      </c>
      <c r="T60" s="320">
        <v>0.24470219742573288</v>
      </c>
      <c r="U60" s="323">
        <v>0.23000138000828005</v>
      </c>
      <c r="V60" s="316">
        <v>0.11500069000414002</v>
      </c>
      <c r="W60" s="316">
        <v>3.8333563334713341E-2</v>
      </c>
      <c r="X60" s="322">
        <v>0.4600027600165601</v>
      </c>
      <c r="Y60" s="324">
        <v>0.23000138000828005</v>
      </c>
      <c r="Z60" s="320">
        <v>7.6667126669426683E-2</v>
      </c>
      <c r="AA60" s="323">
        <v>1.8450184501845019</v>
      </c>
      <c r="AB60" s="316">
        <v>0.92250922509225097</v>
      </c>
      <c r="AC60" s="316">
        <v>0.30750307503075031</v>
      </c>
      <c r="AD60" s="322">
        <v>3.6900369003690039</v>
      </c>
      <c r="AE60" s="324">
        <v>1.8450184501845019</v>
      </c>
      <c r="AF60" s="320">
        <v>0.61500615006150061</v>
      </c>
      <c r="AG60" s="323">
        <v>3.3003300330033003</v>
      </c>
      <c r="AH60" s="316">
        <v>1.6501650165016502</v>
      </c>
      <c r="AI60" s="316">
        <v>0.55005500550055009</v>
      </c>
      <c r="AJ60" s="322">
        <v>6.6006600660066006</v>
      </c>
      <c r="AK60" s="324">
        <v>3.3003300330033003</v>
      </c>
      <c r="AL60" s="325">
        <v>1.1001100110011002</v>
      </c>
    </row>
    <row r="61" spans="1:38" x14ac:dyDescent="0.25">
      <c r="A61" s="382" t="s">
        <v>53</v>
      </c>
      <c r="B61" s="255">
        <v>5.3999999999999999E-2</v>
      </c>
      <c r="C61" s="255">
        <v>0.02</v>
      </c>
      <c r="D61" s="255">
        <v>2.3E-2</v>
      </c>
      <c r="E61" s="255">
        <v>0.38300000000000001</v>
      </c>
      <c r="F61" s="255">
        <v>0.3</v>
      </c>
      <c r="G61" s="256"/>
      <c r="H61" s="271">
        <v>0.76600000000000001</v>
      </c>
      <c r="I61" s="316">
        <v>0.78003120124804992</v>
      </c>
      <c r="J61" s="328">
        <v>0.39001560062402496</v>
      </c>
      <c r="K61" s="316">
        <v>0.13000520020800832</v>
      </c>
      <c r="L61" s="324">
        <v>1.5600624024960998</v>
      </c>
      <c r="M61" s="324">
        <v>0.78003120124804992</v>
      </c>
      <c r="N61" s="320">
        <v>0.26001040041601664</v>
      </c>
      <c r="O61" s="330">
        <v>0.78003120124804992</v>
      </c>
      <c r="P61" s="329">
        <v>0.78003120124804992</v>
      </c>
      <c r="Q61" s="330">
        <v>0.13000520020800832</v>
      </c>
      <c r="R61" s="320">
        <v>1.5600624024960998</v>
      </c>
      <c r="S61" s="320">
        <v>1.5600624024960998</v>
      </c>
      <c r="T61" s="320">
        <v>0.26001040041601664</v>
      </c>
      <c r="U61" s="323">
        <v>0.2</v>
      </c>
      <c r="V61" s="316">
        <v>0.1</v>
      </c>
      <c r="W61" s="316">
        <v>3.3333333333333333E-2</v>
      </c>
      <c r="X61" s="322">
        <v>0.4</v>
      </c>
      <c r="Y61" s="324">
        <v>0.2</v>
      </c>
      <c r="Z61" s="320">
        <v>6.6666666666666666E-2</v>
      </c>
      <c r="AA61" s="323">
        <v>1.9157088122605364</v>
      </c>
      <c r="AB61" s="316">
        <v>0.95785440613026818</v>
      </c>
      <c r="AC61" s="316">
        <v>0.31928480204342274</v>
      </c>
      <c r="AD61" s="322">
        <v>3.8314176245210727</v>
      </c>
      <c r="AE61" s="324">
        <v>1.9157088122605364</v>
      </c>
      <c r="AF61" s="320">
        <v>0.63856960408684549</v>
      </c>
      <c r="AG61" s="323">
        <v>3.8461538461538463</v>
      </c>
      <c r="AH61" s="316">
        <v>1.9230769230769231</v>
      </c>
      <c r="AI61" s="316">
        <v>0.64102564102564108</v>
      </c>
      <c r="AJ61" s="322">
        <v>7.6923076923076925</v>
      </c>
      <c r="AK61" s="324">
        <v>3.8461538461538463</v>
      </c>
      <c r="AL61" s="325">
        <v>1.2820512820512822</v>
      </c>
    </row>
    <row r="62" spans="1:38" x14ac:dyDescent="0.25">
      <c r="A62" s="374" t="s">
        <v>281</v>
      </c>
      <c r="B62" s="255">
        <v>0.22</v>
      </c>
      <c r="C62" s="255">
        <v>0.183</v>
      </c>
      <c r="D62" s="255">
        <v>0.189</v>
      </c>
      <c r="E62" s="255">
        <v>0.42</v>
      </c>
      <c r="F62" s="271"/>
      <c r="G62" s="256"/>
      <c r="H62" s="271"/>
      <c r="I62" s="302">
        <v>1.25</v>
      </c>
      <c r="J62" s="335">
        <v>0.625</v>
      </c>
      <c r="K62" s="335">
        <v>0.20833333333333334</v>
      </c>
      <c r="L62" s="319">
        <v>2.5</v>
      </c>
      <c r="M62" s="319">
        <v>1.25</v>
      </c>
      <c r="N62" s="320">
        <v>0.41666666666666669</v>
      </c>
      <c r="O62" s="302">
        <v>1.25</v>
      </c>
      <c r="P62" s="302">
        <v>1.25</v>
      </c>
      <c r="Q62" s="316">
        <v>0.20833333333333334</v>
      </c>
      <c r="R62" s="319">
        <v>2.5</v>
      </c>
      <c r="S62" s="319">
        <v>2.5</v>
      </c>
      <c r="T62" s="319">
        <v>0.42</v>
      </c>
      <c r="U62" s="323">
        <v>0.91</v>
      </c>
      <c r="V62" s="302">
        <v>0.45</v>
      </c>
      <c r="W62" s="316">
        <v>0.15</v>
      </c>
      <c r="X62" s="322">
        <v>1.8</v>
      </c>
      <c r="Y62" s="324">
        <v>0.9</v>
      </c>
      <c r="Z62" s="320">
        <v>0.3</v>
      </c>
      <c r="AA62" s="302">
        <v>2.1</v>
      </c>
      <c r="AB62" s="302">
        <v>1.05</v>
      </c>
      <c r="AC62" s="316">
        <v>0.35</v>
      </c>
      <c r="AD62" s="322">
        <v>4.2</v>
      </c>
      <c r="AE62" s="324">
        <v>2.1</v>
      </c>
      <c r="AF62" s="320">
        <v>0.7</v>
      </c>
      <c r="AG62" s="302">
        <v>4.2</v>
      </c>
      <c r="AH62" s="302">
        <v>2.1</v>
      </c>
      <c r="AI62" s="323">
        <v>0.7</v>
      </c>
      <c r="AJ62" s="322">
        <v>8.4</v>
      </c>
      <c r="AK62" s="324">
        <v>4.2</v>
      </c>
      <c r="AL62" s="325">
        <v>1.4</v>
      </c>
    </row>
    <row r="63" spans="1:38" ht="20" thickBot="1" x14ac:dyDescent="0.3">
      <c r="A63" s="379" t="s">
        <v>282</v>
      </c>
      <c r="B63" s="255">
        <v>2.3E-2</v>
      </c>
      <c r="C63" s="255">
        <v>0.111</v>
      </c>
      <c r="D63" s="255">
        <v>0.17</v>
      </c>
      <c r="E63" s="255">
        <v>0.42599999999999999</v>
      </c>
      <c r="F63" s="255">
        <v>0.24299999999999999</v>
      </c>
      <c r="G63" s="256"/>
      <c r="H63" s="255"/>
      <c r="I63" s="302">
        <v>0.97</v>
      </c>
      <c r="J63" s="302">
        <v>0.46500000000000002</v>
      </c>
      <c r="K63" s="302">
        <v>0.16</v>
      </c>
      <c r="L63" s="319">
        <v>1.94</v>
      </c>
      <c r="M63" s="319">
        <v>0.97</v>
      </c>
      <c r="N63" s="319">
        <v>0.32</v>
      </c>
      <c r="O63" s="302">
        <v>0.97</v>
      </c>
      <c r="P63" s="302">
        <v>0.97</v>
      </c>
      <c r="Q63" s="302">
        <v>0.16</v>
      </c>
      <c r="R63" s="319">
        <v>1.94</v>
      </c>
      <c r="S63" s="319">
        <v>1.94</v>
      </c>
      <c r="T63" s="319">
        <v>0.32</v>
      </c>
      <c r="U63" s="302">
        <v>0.55000000000000004</v>
      </c>
      <c r="V63" s="302">
        <v>0.27</v>
      </c>
      <c r="W63" s="302">
        <v>0.09</v>
      </c>
      <c r="X63" s="319">
        <v>1.1000000000000001</v>
      </c>
      <c r="Y63" s="319">
        <v>0.54</v>
      </c>
      <c r="Z63" s="319">
        <v>0.18</v>
      </c>
      <c r="AA63" s="302">
        <v>2.13</v>
      </c>
      <c r="AB63" s="302">
        <v>1.0649999999999999</v>
      </c>
      <c r="AC63" s="302">
        <v>0.35499999999999998</v>
      </c>
      <c r="AD63" s="319">
        <v>4.26</v>
      </c>
      <c r="AE63" s="319">
        <v>2.13</v>
      </c>
      <c r="AF63" s="319">
        <v>0.35499999999999998</v>
      </c>
      <c r="AG63" s="302">
        <v>4.26</v>
      </c>
      <c r="AH63" s="302">
        <v>2.13</v>
      </c>
      <c r="AI63" s="302">
        <v>0.71</v>
      </c>
      <c r="AJ63" s="319">
        <v>8.52</v>
      </c>
      <c r="AK63" s="319">
        <v>4.26</v>
      </c>
      <c r="AL63" s="327">
        <v>1.42</v>
      </c>
    </row>
    <row r="64" spans="1:38" x14ac:dyDescent="0.25">
      <c r="A64" s="379" t="s">
        <v>289</v>
      </c>
      <c r="B64" s="255">
        <v>5.0999999999999997E-2</v>
      </c>
      <c r="C64" s="255">
        <v>0.28599999999999998</v>
      </c>
      <c r="D64" s="255">
        <v>0.151</v>
      </c>
      <c r="E64" s="255">
        <v>0.437</v>
      </c>
      <c r="F64" s="271"/>
      <c r="G64" s="256"/>
      <c r="H64" s="271"/>
      <c r="I64" s="302">
        <v>1.1599999999999999</v>
      </c>
      <c r="J64" s="302">
        <v>0.57999999999999996</v>
      </c>
      <c r="K64" s="302">
        <v>0.19</v>
      </c>
      <c r="L64" s="385">
        <v>2.3199999999999998</v>
      </c>
      <c r="M64" s="385">
        <v>1.1599999999999999</v>
      </c>
      <c r="N64" s="385">
        <v>0.38</v>
      </c>
      <c r="O64" s="386">
        <v>1.1599999999999999</v>
      </c>
      <c r="P64" s="386">
        <v>1.1599999999999999</v>
      </c>
      <c r="Q64" s="386">
        <v>0.19</v>
      </c>
      <c r="R64" s="385">
        <v>2.3199999999999998</v>
      </c>
      <c r="S64" s="385">
        <v>2.3199999999999998</v>
      </c>
      <c r="T64" s="385">
        <v>0.38</v>
      </c>
      <c r="U64" s="302">
        <v>1.43</v>
      </c>
      <c r="V64" s="302">
        <v>0.81</v>
      </c>
      <c r="W64" s="302">
        <v>0.24</v>
      </c>
      <c r="X64" s="322">
        <v>2.86</v>
      </c>
      <c r="Y64" s="319">
        <v>1.62</v>
      </c>
      <c r="Z64" s="319">
        <v>0.44</v>
      </c>
      <c r="AA64" s="302">
        <v>2.1800000000000002</v>
      </c>
      <c r="AB64" s="302">
        <v>1.0900000000000001</v>
      </c>
      <c r="AC64" s="302">
        <v>0.36</v>
      </c>
      <c r="AD64" s="322">
        <v>4.3600000000000003</v>
      </c>
      <c r="AE64" s="319">
        <v>2.1800000000000002</v>
      </c>
      <c r="AF64" s="319">
        <v>0.72</v>
      </c>
      <c r="AG64" s="302">
        <v>4.37</v>
      </c>
      <c r="AH64" s="302">
        <v>2.1800000000000002</v>
      </c>
      <c r="AI64" s="302">
        <v>0.73</v>
      </c>
      <c r="AJ64" s="322">
        <v>8.74</v>
      </c>
      <c r="AK64" s="319">
        <v>4.37</v>
      </c>
      <c r="AL64" s="327">
        <v>1.46</v>
      </c>
    </row>
    <row r="65" spans="1:38" x14ac:dyDescent="0.25">
      <c r="A65" s="382" t="s">
        <v>6</v>
      </c>
      <c r="B65" s="314">
        <v>0.191</v>
      </c>
      <c r="C65" s="314">
        <v>0.17399999999999999</v>
      </c>
      <c r="D65" s="255">
        <v>0.02</v>
      </c>
      <c r="E65" s="255">
        <v>0.45100000000000001</v>
      </c>
      <c r="F65" s="255">
        <v>0.34300000000000003</v>
      </c>
      <c r="G65" s="256"/>
      <c r="H65" s="271">
        <v>0.90200000000000002</v>
      </c>
      <c r="I65" s="316">
        <v>1.1304544426859597</v>
      </c>
      <c r="J65" s="317">
        <v>0.56522722134297987</v>
      </c>
      <c r="K65" s="316">
        <v>0.18840907378099328</v>
      </c>
      <c r="L65" s="318">
        <v>2.2609088853719195</v>
      </c>
      <c r="M65" s="324">
        <v>1.1304544426859597</v>
      </c>
      <c r="N65" s="320">
        <v>0.37681814756198656</v>
      </c>
      <c r="O65" s="330">
        <v>1.1304544426859597</v>
      </c>
      <c r="P65" s="329">
        <v>1.1304544426859597</v>
      </c>
      <c r="Q65" s="330">
        <v>0.18840907378099328</v>
      </c>
      <c r="R65" s="322">
        <v>2.2609088853719195</v>
      </c>
      <c r="S65" s="324">
        <v>2.2609088853719195</v>
      </c>
      <c r="T65" s="320">
        <v>0.37681814756198656</v>
      </c>
      <c r="U65" s="323">
        <v>0.8700191404210893</v>
      </c>
      <c r="V65" s="316">
        <v>0.43500957021054465</v>
      </c>
      <c r="W65" s="316">
        <v>0.14500319007018156</v>
      </c>
      <c r="X65" s="322">
        <v>1.7400382808421786</v>
      </c>
      <c r="Y65" s="324">
        <v>0.8700191404210893</v>
      </c>
      <c r="Z65" s="320">
        <v>0.29000638014036312</v>
      </c>
      <c r="AA65" s="323">
        <v>2.2552999548940007</v>
      </c>
      <c r="AB65" s="316">
        <v>1.1276499774470004</v>
      </c>
      <c r="AC65" s="316">
        <v>0.3758833258156668</v>
      </c>
      <c r="AD65" s="322">
        <v>4.5105999097880014</v>
      </c>
      <c r="AE65" s="324">
        <v>2.2552999548940007</v>
      </c>
      <c r="AF65" s="320">
        <v>0.7517666516313336</v>
      </c>
      <c r="AG65" s="323">
        <v>4.5105999097880014</v>
      </c>
      <c r="AH65" s="316">
        <v>2.2552999548940007</v>
      </c>
      <c r="AI65" s="316">
        <v>0.7517666516313336</v>
      </c>
      <c r="AJ65" s="322">
        <v>9.0211998195760028</v>
      </c>
      <c r="AK65" s="324">
        <v>4.5105999097880014</v>
      </c>
      <c r="AL65" s="325">
        <v>1.5035333032626672</v>
      </c>
    </row>
    <row r="66" spans="1:38" x14ac:dyDescent="0.25">
      <c r="A66" s="374" t="s">
        <v>4</v>
      </c>
      <c r="B66" s="314">
        <v>0.191</v>
      </c>
      <c r="C66" s="314">
        <v>0.22</v>
      </c>
      <c r="D66" s="255">
        <v>0.18</v>
      </c>
      <c r="E66" s="255">
        <v>0.48899999999999999</v>
      </c>
      <c r="F66" s="271"/>
      <c r="G66" s="256"/>
      <c r="H66" s="271">
        <v>0.97199999999999998</v>
      </c>
      <c r="I66" s="316">
        <v>1.3623978201634876</v>
      </c>
      <c r="J66" s="317">
        <v>0.68119891008174382</v>
      </c>
      <c r="K66" s="316">
        <v>0.22706630336058128</v>
      </c>
      <c r="L66" s="318">
        <v>2.7247956403269753</v>
      </c>
      <c r="M66" s="324">
        <v>1.3623978201634876</v>
      </c>
      <c r="N66" s="320">
        <v>0.45413260672116257</v>
      </c>
      <c r="O66" s="316">
        <v>1.3623978201634876</v>
      </c>
      <c r="P66" s="321">
        <v>1.3623978201634876</v>
      </c>
      <c r="Q66" s="316">
        <v>0.22706630336058128</v>
      </c>
      <c r="R66" s="322">
        <v>2.7247956403269753</v>
      </c>
      <c r="S66" s="324">
        <v>2.7247956403269753</v>
      </c>
      <c r="T66" s="320">
        <v>0.45413260672116257</v>
      </c>
      <c r="U66" s="323">
        <v>1.1001100110011002</v>
      </c>
      <c r="V66" s="316">
        <v>0.55005500550055009</v>
      </c>
      <c r="W66" s="316">
        <v>0.18335166850018336</v>
      </c>
      <c r="X66" s="322">
        <v>2.2002200220022003</v>
      </c>
      <c r="Y66" s="324">
        <v>1.1001100110011002</v>
      </c>
      <c r="Z66" s="320">
        <v>0.36670333700036672</v>
      </c>
      <c r="AA66" s="323">
        <v>2.4449877750611249</v>
      </c>
      <c r="AB66" s="316">
        <v>1.2224938875305624</v>
      </c>
      <c r="AC66" s="316">
        <v>0.40749796251018749</v>
      </c>
      <c r="AD66" s="322">
        <v>4.8899755501222497</v>
      </c>
      <c r="AE66" s="324">
        <v>2.4449877750611249</v>
      </c>
      <c r="AF66" s="320">
        <v>0.81499592502037499</v>
      </c>
      <c r="AG66" s="323">
        <v>4.8899755501222497</v>
      </c>
      <c r="AH66" s="316">
        <v>2.4449877750611249</v>
      </c>
      <c r="AI66" s="316">
        <v>0.81499592502037499</v>
      </c>
      <c r="AJ66" s="322">
        <v>9.7799511002444994</v>
      </c>
      <c r="AK66" s="324">
        <v>4.8899755501222497</v>
      </c>
      <c r="AL66" s="325">
        <v>1.62999185004075</v>
      </c>
    </row>
    <row r="67" spans="1:38" x14ac:dyDescent="0.25">
      <c r="A67" s="379" t="s">
        <v>293</v>
      </c>
      <c r="B67" s="255">
        <v>0.04</v>
      </c>
      <c r="C67" s="255">
        <v>0.183</v>
      </c>
      <c r="D67" s="255">
        <v>0.17399999999999999</v>
      </c>
      <c r="E67" s="255">
        <v>0.61699999999999999</v>
      </c>
      <c r="F67" s="271"/>
      <c r="G67" s="256"/>
      <c r="H67" s="271"/>
      <c r="I67" s="316">
        <v>1.2</v>
      </c>
      <c r="J67" s="317">
        <v>0.6</v>
      </c>
      <c r="K67" s="316">
        <v>0.2</v>
      </c>
      <c r="L67" s="319">
        <v>2.4</v>
      </c>
      <c r="M67" s="319">
        <v>1.2</v>
      </c>
      <c r="N67" s="320">
        <v>0.4</v>
      </c>
      <c r="O67" s="332">
        <v>1.2</v>
      </c>
      <c r="P67" s="329">
        <v>1.2</v>
      </c>
      <c r="Q67" s="330">
        <v>0.2</v>
      </c>
      <c r="R67" s="319">
        <v>2.4</v>
      </c>
      <c r="S67" s="319">
        <v>2.4</v>
      </c>
      <c r="T67" s="320">
        <v>0.4</v>
      </c>
      <c r="U67" s="302">
        <v>0.9</v>
      </c>
      <c r="V67" s="302">
        <v>0.45</v>
      </c>
      <c r="W67" s="302">
        <v>0.15</v>
      </c>
      <c r="X67" s="322">
        <v>1.8</v>
      </c>
      <c r="Y67" s="319">
        <v>0.9</v>
      </c>
      <c r="Z67" s="319">
        <v>0.3</v>
      </c>
      <c r="AA67" s="302">
        <v>3.08</v>
      </c>
      <c r="AB67" s="302">
        <v>1.54</v>
      </c>
      <c r="AC67" s="302">
        <v>0.51</v>
      </c>
      <c r="AD67" s="319">
        <v>6.16</v>
      </c>
      <c r="AE67" s="319">
        <v>3.08</v>
      </c>
      <c r="AF67" s="319">
        <v>1.02</v>
      </c>
      <c r="AG67" s="302">
        <v>6.16</v>
      </c>
      <c r="AH67" s="302">
        <v>3.08</v>
      </c>
      <c r="AI67" s="302">
        <v>1.03</v>
      </c>
      <c r="AJ67" s="322">
        <v>12.32</v>
      </c>
      <c r="AK67" s="319">
        <v>6.16</v>
      </c>
      <c r="AL67" s="327">
        <v>2.06</v>
      </c>
    </row>
    <row r="68" spans="1:38" x14ac:dyDescent="0.25">
      <c r="A68" s="379" t="s">
        <v>7</v>
      </c>
      <c r="B68" s="314">
        <v>0.223</v>
      </c>
      <c r="C68" s="314">
        <v>0.309</v>
      </c>
      <c r="D68" s="255">
        <v>0.45100000000000001</v>
      </c>
      <c r="E68" s="271">
        <v>0.61799999999999999</v>
      </c>
      <c r="F68" s="336"/>
      <c r="G68" s="337"/>
      <c r="H68" s="271">
        <v>1.236</v>
      </c>
      <c r="I68" s="316">
        <v>1.6382699868938402</v>
      </c>
      <c r="J68" s="331">
        <v>0.81913499344692009</v>
      </c>
      <c r="K68" s="316">
        <v>0.27304499781564001</v>
      </c>
      <c r="L68" s="320">
        <v>3.2765399737876804</v>
      </c>
      <c r="M68" s="320">
        <v>1.6382699868938402</v>
      </c>
      <c r="N68" s="320">
        <v>0.54608999563128002</v>
      </c>
      <c r="O68" s="330">
        <v>1.6382699868938402</v>
      </c>
      <c r="P68" s="329">
        <v>1.6382699868938402</v>
      </c>
      <c r="Q68" s="330">
        <v>0.27304499781564001</v>
      </c>
      <c r="R68" s="320">
        <v>3.2765399737876804</v>
      </c>
      <c r="S68" s="320">
        <v>3.2765399737876804</v>
      </c>
      <c r="T68" s="320">
        <v>0.54608999563128002</v>
      </c>
      <c r="U68" s="323">
        <v>1.5451174289245984</v>
      </c>
      <c r="V68" s="316">
        <v>0.77255871446229918</v>
      </c>
      <c r="W68" s="316">
        <v>0.25751957148743304</v>
      </c>
      <c r="X68" s="322">
        <v>3.0902348578491967</v>
      </c>
      <c r="Y68" s="324">
        <v>1.5451174289245984</v>
      </c>
      <c r="Z68" s="320">
        <v>0.51503914297486608</v>
      </c>
      <c r="AA68" s="323">
        <v>3.125</v>
      </c>
      <c r="AB68" s="316">
        <v>1.5625</v>
      </c>
      <c r="AC68" s="316">
        <v>0.52083333333333337</v>
      </c>
      <c r="AD68" s="322">
        <v>6.25</v>
      </c>
      <c r="AE68" s="324">
        <v>3.125</v>
      </c>
      <c r="AF68" s="320">
        <v>1.0416666666666667</v>
      </c>
      <c r="AG68" s="323">
        <v>6.25</v>
      </c>
      <c r="AH68" s="316">
        <v>3.125</v>
      </c>
      <c r="AI68" s="316">
        <v>1.0416666666666667</v>
      </c>
      <c r="AJ68" s="322">
        <v>12.5</v>
      </c>
      <c r="AK68" s="324">
        <v>6.25</v>
      </c>
      <c r="AL68" s="325">
        <v>2.0833333333333335</v>
      </c>
    </row>
    <row r="69" spans="1:38" x14ac:dyDescent="0.25">
      <c r="A69" s="379" t="s">
        <v>1</v>
      </c>
      <c r="B69" s="314">
        <v>8.8999999999999996E-2</v>
      </c>
      <c r="C69" s="314">
        <v>0.28999999999999998</v>
      </c>
      <c r="D69" s="255">
        <v>0.2</v>
      </c>
      <c r="E69" s="255">
        <v>0.65</v>
      </c>
      <c r="F69" s="271">
        <v>0.57999999999999996</v>
      </c>
      <c r="G69" s="256"/>
      <c r="H69" s="271">
        <v>1.1599999999999999</v>
      </c>
      <c r="I69" s="316">
        <v>1.4450867052023122</v>
      </c>
      <c r="J69" s="317">
        <v>0.7225433526011561</v>
      </c>
      <c r="K69" s="316">
        <v>0.24084778420038536</v>
      </c>
      <c r="L69" s="318">
        <v>2.8901734104046244</v>
      </c>
      <c r="M69" s="324">
        <v>1.4450867052023122</v>
      </c>
      <c r="N69" s="320">
        <v>0.48169556840077071</v>
      </c>
      <c r="O69" s="321">
        <v>1.4450867052023122</v>
      </c>
      <c r="P69" s="321">
        <v>1.4450867052023122</v>
      </c>
      <c r="Q69" s="316">
        <v>0.24084778420038536</v>
      </c>
      <c r="R69" s="322">
        <v>2.8901734104046244</v>
      </c>
      <c r="S69" s="324">
        <v>2.8901734104046244</v>
      </c>
      <c r="T69" s="320">
        <v>0.48169556840077071</v>
      </c>
      <c r="U69" s="323">
        <v>1.4501160092807424</v>
      </c>
      <c r="V69" s="316">
        <v>0.72505800464037118</v>
      </c>
      <c r="W69" s="316">
        <v>0.2416860015467904</v>
      </c>
      <c r="X69" s="322">
        <v>2.9002320185614847</v>
      </c>
      <c r="Y69" s="324">
        <v>1.4501160092807424</v>
      </c>
      <c r="Z69" s="320">
        <v>0.4833720030935808</v>
      </c>
      <c r="AA69" s="323">
        <v>3.2509752925877762</v>
      </c>
      <c r="AB69" s="316">
        <v>1.6254876462938881</v>
      </c>
      <c r="AC69" s="316">
        <v>0.54182921543129603</v>
      </c>
      <c r="AD69" s="322">
        <v>6.5019505851755524</v>
      </c>
      <c r="AE69" s="324">
        <v>3.2509752925877762</v>
      </c>
      <c r="AF69" s="320">
        <v>1.0836584308625921</v>
      </c>
      <c r="AG69" s="323">
        <v>6.5019505851755524</v>
      </c>
      <c r="AH69" s="316">
        <v>3.2509752925877762</v>
      </c>
      <c r="AI69" s="316">
        <v>1.0836584308625921</v>
      </c>
      <c r="AJ69" s="322">
        <v>13.003901170351105</v>
      </c>
      <c r="AK69" s="324">
        <v>6.5019505851755524</v>
      </c>
      <c r="AL69" s="325">
        <v>2.1673168617251841</v>
      </c>
    </row>
    <row r="70" spans="1:38" x14ac:dyDescent="0.25">
      <c r="A70" s="389" t="s">
        <v>219</v>
      </c>
      <c r="B70" s="255">
        <v>0.109</v>
      </c>
      <c r="C70" s="255">
        <v>0.28999999999999998</v>
      </c>
      <c r="D70" s="255">
        <v>0.2</v>
      </c>
      <c r="E70" s="271">
        <v>0.65</v>
      </c>
      <c r="F70" s="271"/>
      <c r="G70" s="256"/>
      <c r="H70" s="271">
        <v>1.3</v>
      </c>
      <c r="I70" s="302"/>
      <c r="J70" s="302"/>
      <c r="K70" s="302"/>
      <c r="L70" s="319"/>
      <c r="M70" s="319"/>
      <c r="N70" s="319"/>
      <c r="O70" s="302"/>
      <c r="P70" s="302"/>
      <c r="Q70" s="302"/>
      <c r="R70" s="319"/>
      <c r="S70" s="319"/>
      <c r="T70" s="319"/>
      <c r="U70" s="302"/>
      <c r="V70" s="302"/>
      <c r="W70" s="302"/>
      <c r="X70" s="319"/>
      <c r="Y70" s="319"/>
      <c r="Z70" s="320"/>
      <c r="AA70" s="302"/>
      <c r="AB70" s="302"/>
      <c r="AC70" s="302"/>
      <c r="AD70" s="319"/>
      <c r="AE70" s="319"/>
      <c r="AF70" s="320"/>
      <c r="AG70" s="302"/>
      <c r="AH70" s="302"/>
      <c r="AI70" s="302"/>
      <c r="AJ70" s="319"/>
      <c r="AK70" s="319"/>
      <c r="AL70" s="327"/>
    </row>
    <row r="71" spans="1:38" x14ac:dyDescent="0.25">
      <c r="A71" s="380" t="s">
        <v>47</v>
      </c>
      <c r="B71" s="255">
        <v>0.35699999999999998</v>
      </c>
      <c r="C71" s="255">
        <v>0.33600000000000002</v>
      </c>
      <c r="D71" s="255">
        <v>0.28599999999999998</v>
      </c>
      <c r="E71" s="271">
        <v>0.67200000000000004</v>
      </c>
      <c r="F71" s="271"/>
      <c r="G71" s="256"/>
      <c r="H71" s="271">
        <v>1.3460000000000001</v>
      </c>
      <c r="I71" s="316">
        <v>1.6334531198954589</v>
      </c>
      <c r="J71" s="331">
        <v>0.81672655994772947</v>
      </c>
      <c r="K71" s="316">
        <v>0.27224218664924316</v>
      </c>
      <c r="L71" s="320">
        <v>3.2669062397909179</v>
      </c>
      <c r="M71" s="320">
        <v>1.6334531198954589</v>
      </c>
      <c r="N71" s="320">
        <v>0.54448437329848631</v>
      </c>
      <c r="O71" s="333">
        <v>1.6334531198954589</v>
      </c>
      <c r="P71" s="329">
        <v>1.6334531198954589</v>
      </c>
      <c r="Q71" s="330">
        <v>0.27224218664924316</v>
      </c>
      <c r="R71" s="324">
        <v>3.2669062397909179</v>
      </c>
      <c r="S71" s="324">
        <v>3.2669062397909179</v>
      </c>
      <c r="T71" s="320">
        <v>0.54448437329848631</v>
      </c>
      <c r="U71" s="323">
        <v>1.6852039096730704</v>
      </c>
      <c r="V71" s="316">
        <v>0.84260195483653522</v>
      </c>
      <c r="W71" s="316">
        <v>0.28086731827884509</v>
      </c>
      <c r="X71" s="322">
        <v>3.3704078193461409</v>
      </c>
      <c r="Y71" s="324">
        <v>1.6852039096730704</v>
      </c>
      <c r="Z71" s="320">
        <v>0.56173463655769018</v>
      </c>
      <c r="AA71" s="323">
        <v>3.3333333333333335</v>
      </c>
      <c r="AB71" s="316">
        <v>1.6666666666666667</v>
      </c>
      <c r="AC71" s="316">
        <v>0.55555555555555558</v>
      </c>
      <c r="AD71" s="322">
        <v>6.666666666666667</v>
      </c>
      <c r="AE71" s="324">
        <v>3.3333333333333335</v>
      </c>
      <c r="AF71" s="320">
        <v>1.1111111111111112</v>
      </c>
      <c r="AG71" s="323">
        <v>6.666666666666667</v>
      </c>
      <c r="AH71" s="316">
        <v>3.3333333333333335</v>
      </c>
      <c r="AI71" s="316">
        <v>1.1111111111111112</v>
      </c>
      <c r="AJ71" s="322">
        <v>13.333333333333334</v>
      </c>
      <c r="AK71" s="324">
        <v>6.666666666666667</v>
      </c>
      <c r="AL71" s="325">
        <v>2.2222222222222223</v>
      </c>
    </row>
    <row r="72" spans="1:38" x14ac:dyDescent="0.25">
      <c r="A72" s="373" t="s">
        <v>5</v>
      </c>
      <c r="B72" s="314">
        <v>0.22900000000000001</v>
      </c>
      <c r="C72" s="314">
        <v>0.33700000000000002</v>
      </c>
      <c r="D72" s="255">
        <v>1.0429999999999999</v>
      </c>
      <c r="E72" s="271">
        <v>0.67400000000000004</v>
      </c>
      <c r="F72" s="271"/>
      <c r="G72" s="256"/>
      <c r="H72" s="271">
        <v>1.3480000000000001</v>
      </c>
      <c r="I72" s="316">
        <v>2.2232103156958649</v>
      </c>
      <c r="J72" s="317">
        <v>1.1116051578479325</v>
      </c>
      <c r="K72" s="316">
        <v>0.37053505261597747</v>
      </c>
      <c r="L72" s="318">
        <v>4.4464206313917298</v>
      </c>
      <c r="M72" s="324">
        <v>2.2232103156958649</v>
      </c>
      <c r="N72" s="320">
        <v>0.74107010523195493</v>
      </c>
      <c r="O72" s="316">
        <v>2.2232103156958649</v>
      </c>
      <c r="P72" s="321">
        <v>2.2232103156958649</v>
      </c>
      <c r="Q72" s="316">
        <v>0.37053505261597747</v>
      </c>
      <c r="R72" s="322">
        <v>4.4464206313917298</v>
      </c>
      <c r="S72" s="324">
        <v>4.4464206313917298</v>
      </c>
      <c r="T72" s="320">
        <v>0.74107010523195493</v>
      </c>
      <c r="U72" s="323">
        <v>2.8264556246466932</v>
      </c>
      <c r="V72" s="316">
        <v>1.4132278123233466</v>
      </c>
      <c r="W72" s="316">
        <v>0.47107593744111553</v>
      </c>
      <c r="X72" s="322">
        <v>5.6529112492933864</v>
      </c>
      <c r="Y72" s="324">
        <v>2.8264556246466932</v>
      </c>
      <c r="Z72" s="320">
        <v>0.94215187488223107</v>
      </c>
      <c r="AA72" s="323">
        <v>6.25</v>
      </c>
      <c r="AB72" s="316">
        <v>3.125</v>
      </c>
      <c r="AC72" s="316">
        <v>1.0416666666666667</v>
      </c>
      <c r="AD72" s="322">
        <v>12.5</v>
      </c>
      <c r="AE72" s="324">
        <v>6.25</v>
      </c>
      <c r="AF72" s="320">
        <v>2.0833333333333335</v>
      </c>
      <c r="AG72" s="323">
        <v>12.5</v>
      </c>
      <c r="AH72" s="316">
        <v>6.25</v>
      </c>
      <c r="AI72" s="316">
        <v>2.0833333333333335</v>
      </c>
      <c r="AJ72" s="322">
        <v>25</v>
      </c>
      <c r="AK72" s="324">
        <v>12.5</v>
      </c>
      <c r="AL72" s="325">
        <v>4.166666666666667</v>
      </c>
    </row>
    <row r="73" spans="1:38" x14ac:dyDescent="0.25">
      <c r="A73" s="380" t="s">
        <v>221</v>
      </c>
      <c r="B73" s="255">
        <v>0.22</v>
      </c>
      <c r="C73" s="255">
        <v>0.38300000000000001</v>
      </c>
      <c r="D73" s="255">
        <v>0.249</v>
      </c>
      <c r="E73" s="255">
        <v>1.036</v>
      </c>
      <c r="F73" s="271"/>
      <c r="G73" s="256"/>
      <c r="H73" s="271">
        <v>2.0720000000000001</v>
      </c>
      <c r="I73" s="316">
        <v>1.5873015873015872</v>
      </c>
      <c r="J73" s="328">
        <v>0.79365079365079361</v>
      </c>
      <c r="K73" s="316">
        <v>0.26455026455026454</v>
      </c>
      <c r="L73" s="324">
        <v>3.1746031746031744</v>
      </c>
      <c r="M73" s="324">
        <v>1.5873015873015872</v>
      </c>
      <c r="N73" s="320">
        <v>0.52910052910052907</v>
      </c>
      <c r="O73" s="316">
        <v>1.5873015873015872</v>
      </c>
      <c r="P73" s="329">
        <v>1.5873015873015872</v>
      </c>
      <c r="Q73" s="330">
        <v>0.26455026455026454</v>
      </c>
      <c r="R73" s="320">
        <v>3.1746031746031744</v>
      </c>
      <c r="S73" s="320">
        <v>3.1746031746031744</v>
      </c>
      <c r="T73" s="320">
        <v>0.52910052910052907</v>
      </c>
      <c r="U73" s="323">
        <v>3.0156815440289506</v>
      </c>
      <c r="V73" s="316">
        <v>1.5078407720144753</v>
      </c>
      <c r="W73" s="316">
        <v>0.50261359067149181</v>
      </c>
      <c r="X73" s="322">
        <v>6.0313630880579012</v>
      </c>
      <c r="Y73" s="324">
        <v>3.0156815440289506</v>
      </c>
      <c r="Z73" s="320">
        <v>1.0052271813429836</v>
      </c>
      <c r="AA73" s="323">
        <v>5.1813471502590671</v>
      </c>
      <c r="AB73" s="316">
        <v>2.5906735751295336</v>
      </c>
      <c r="AC73" s="316">
        <v>0.86355785837651122</v>
      </c>
      <c r="AD73" s="322">
        <v>10.362694300518134</v>
      </c>
      <c r="AE73" s="324">
        <v>5.1813471502590671</v>
      </c>
      <c r="AF73" s="320">
        <v>1.7271157167530224</v>
      </c>
      <c r="AG73" s="323">
        <v>10.37344398340249</v>
      </c>
      <c r="AH73" s="316">
        <v>5.186721991701245</v>
      </c>
      <c r="AI73" s="316">
        <v>1.7289073305670817</v>
      </c>
      <c r="AJ73" s="322">
        <v>20.74688796680498</v>
      </c>
      <c r="AK73" s="324">
        <v>10.37344398340249</v>
      </c>
      <c r="AL73" s="325">
        <v>3.4578146611341634</v>
      </c>
    </row>
    <row r="74" spans="1:38" x14ac:dyDescent="0.25">
      <c r="A74" s="381" t="s">
        <v>8</v>
      </c>
      <c r="B74" s="390">
        <v>0.27600000000000002</v>
      </c>
      <c r="C74" s="314">
        <v>0.98899999999999999</v>
      </c>
      <c r="D74" s="271"/>
      <c r="E74" s="271">
        <v>1.978</v>
      </c>
      <c r="F74" s="271"/>
      <c r="G74" s="256"/>
      <c r="H74" s="271">
        <v>1.978</v>
      </c>
      <c r="I74" s="302">
        <v>2.5</v>
      </c>
      <c r="J74" s="331">
        <v>1.25</v>
      </c>
      <c r="K74" s="316">
        <v>0.41666666666666669</v>
      </c>
      <c r="L74" s="319">
        <v>5</v>
      </c>
      <c r="M74" s="319">
        <v>2.5</v>
      </c>
      <c r="N74" s="320">
        <v>0.83333333333333337</v>
      </c>
      <c r="O74" s="332">
        <v>2.5</v>
      </c>
      <c r="P74" s="329">
        <v>2.5</v>
      </c>
      <c r="Q74" s="330">
        <v>0.41666666666666669</v>
      </c>
      <c r="R74" s="319">
        <v>5</v>
      </c>
      <c r="S74" s="319">
        <v>5</v>
      </c>
      <c r="T74" s="320">
        <v>0.83333333333333337</v>
      </c>
      <c r="U74" s="323">
        <v>4.9455984174085064</v>
      </c>
      <c r="V74" s="316">
        <v>2.4727992087042532</v>
      </c>
      <c r="W74" s="316">
        <v>0.82426640290141773</v>
      </c>
      <c r="X74" s="322">
        <v>9.8911968348170127</v>
      </c>
      <c r="Y74" s="324">
        <v>4.9455984174085064</v>
      </c>
      <c r="Z74" s="320">
        <v>1.6485328058028355</v>
      </c>
      <c r="AA74" s="323">
        <v>9.9009900990099009</v>
      </c>
      <c r="AB74" s="316">
        <v>4.9504950495049505</v>
      </c>
      <c r="AC74" s="316">
        <v>1.6501650165016502</v>
      </c>
      <c r="AD74" s="322">
        <v>19.801980198019802</v>
      </c>
      <c r="AE74" s="324">
        <v>9.9009900990099009</v>
      </c>
      <c r="AF74" s="320">
        <v>3.3003300330033003</v>
      </c>
      <c r="AG74" s="323">
        <v>19.801980198019802</v>
      </c>
      <c r="AH74" s="316">
        <v>9.9009900990099009</v>
      </c>
      <c r="AI74" s="316">
        <v>3.3003300330033003</v>
      </c>
      <c r="AJ74" s="322">
        <v>39.603960396039604</v>
      </c>
      <c r="AK74" s="324">
        <v>19.801980198019802</v>
      </c>
      <c r="AL74" s="325">
        <v>6.6006600660066006</v>
      </c>
    </row>
    <row r="75" spans="1:38" x14ac:dyDescent="0.25">
      <c r="A75" s="373" t="s">
        <v>9</v>
      </c>
      <c r="B75" s="314">
        <v>0.377</v>
      </c>
      <c r="C75" s="314">
        <v>1.077</v>
      </c>
      <c r="D75" s="271"/>
      <c r="E75" s="271">
        <v>2.1539999999999999</v>
      </c>
      <c r="F75" s="271"/>
      <c r="G75" s="256"/>
      <c r="H75" s="271">
        <v>4.3079999999999998</v>
      </c>
      <c r="I75" s="316">
        <v>3.6363636363636362</v>
      </c>
      <c r="J75" s="331">
        <v>1.8181818181818181</v>
      </c>
      <c r="K75" s="316">
        <v>0.60606060606060608</v>
      </c>
      <c r="L75" s="324">
        <v>7.2727272727272725</v>
      </c>
      <c r="M75" s="324">
        <v>3.6363636363636362</v>
      </c>
      <c r="N75" s="320">
        <v>1.2121212121212122</v>
      </c>
      <c r="O75" s="330">
        <v>3.6363636363636362</v>
      </c>
      <c r="P75" s="329">
        <v>3.6363636363636362</v>
      </c>
      <c r="Q75" s="330">
        <v>0.60606060606060608</v>
      </c>
      <c r="R75" s="320">
        <v>7.2727272727272725</v>
      </c>
      <c r="S75" s="320">
        <v>7.2727272727272725</v>
      </c>
      <c r="T75" s="320">
        <v>1.2121212121212122</v>
      </c>
      <c r="U75" s="323">
        <v>5.3879310344827589</v>
      </c>
      <c r="V75" s="316">
        <v>2.6939655172413794</v>
      </c>
      <c r="W75" s="316">
        <v>0.89798850574712652</v>
      </c>
      <c r="X75" s="322">
        <v>10.775862068965518</v>
      </c>
      <c r="Y75" s="324">
        <v>5.3879310344827589</v>
      </c>
      <c r="Z75" s="320">
        <v>1.795977011494253</v>
      </c>
      <c r="AA75" s="323">
        <v>10</v>
      </c>
      <c r="AB75" s="316">
        <v>5</v>
      </c>
      <c r="AC75" s="316">
        <v>1.6666666666666667</v>
      </c>
      <c r="AD75" s="322">
        <v>20</v>
      </c>
      <c r="AE75" s="324">
        <v>10</v>
      </c>
      <c r="AF75" s="320">
        <v>3.3333333333333335</v>
      </c>
      <c r="AG75" s="323">
        <v>20</v>
      </c>
      <c r="AH75" s="316">
        <v>10</v>
      </c>
      <c r="AI75" s="316">
        <v>3.3333333333333335</v>
      </c>
      <c r="AJ75" s="322">
        <v>40</v>
      </c>
      <c r="AK75" s="324">
        <v>20</v>
      </c>
      <c r="AL75" s="325">
        <v>6.666666666666667</v>
      </c>
    </row>
    <row r="76" spans="1:38" x14ac:dyDescent="0.25">
      <c r="A76" s="375" t="s">
        <v>215</v>
      </c>
      <c r="B76" s="255">
        <v>0.1086</v>
      </c>
      <c r="C76" s="255">
        <v>0.20799999999999999</v>
      </c>
      <c r="D76" s="271"/>
      <c r="E76" s="271"/>
      <c r="F76" s="271"/>
      <c r="G76" s="256"/>
      <c r="H76" s="271"/>
      <c r="I76" s="302"/>
      <c r="J76" s="302"/>
      <c r="K76" s="302"/>
      <c r="L76" s="319"/>
      <c r="M76" s="319"/>
      <c r="N76" s="319"/>
      <c r="O76" s="302"/>
      <c r="P76" s="302"/>
      <c r="Q76" s="302"/>
      <c r="R76" s="319"/>
      <c r="S76" s="319"/>
      <c r="T76" s="319"/>
      <c r="U76" s="302"/>
      <c r="V76" s="302"/>
      <c r="W76" s="302"/>
      <c r="X76" s="319"/>
      <c r="Y76" s="319"/>
      <c r="Z76" s="320"/>
      <c r="AA76" s="302"/>
      <c r="AB76" s="302"/>
      <c r="AC76" s="302"/>
      <c r="AD76" s="319"/>
      <c r="AE76" s="319"/>
      <c r="AF76" s="320"/>
      <c r="AG76" s="302"/>
      <c r="AH76" s="302"/>
      <c r="AI76" s="302"/>
      <c r="AJ76" s="319"/>
      <c r="AK76" s="319"/>
      <c r="AL76" s="327"/>
    </row>
    <row r="77" spans="1:38" x14ac:dyDescent="0.25">
      <c r="A77" s="379" t="s">
        <v>310</v>
      </c>
      <c r="B77" s="255">
        <v>0.16900000000000001</v>
      </c>
      <c r="C77" s="255">
        <v>0.52900000000000003</v>
      </c>
      <c r="D77" s="255">
        <v>0.54</v>
      </c>
      <c r="E77" s="271"/>
      <c r="F77" s="255"/>
      <c r="G77" s="256"/>
      <c r="H77" s="255"/>
      <c r="I77" s="316"/>
      <c r="J77" s="331"/>
      <c r="K77" s="316"/>
      <c r="L77" s="324"/>
      <c r="M77" s="324"/>
      <c r="N77" s="320"/>
      <c r="O77" s="330"/>
      <c r="P77" s="329"/>
      <c r="Q77" s="330"/>
      <c r="R77" s="320"/>
      <c r="S77" s="320"/>
      <c r="T77" s="320"/>
      <c r="U77" s="323"/>
      <c r="V77" s="316"/>
      <c r="W77" s="316"/>
      <c r="X77" s="322"/>
      <c r="Y77" s="324"/>
      <c r="Z77" s="320"/>
      <c r="AA77" s="323"/>
      <c r="AB77" s="316"/>
      <c r="AC77" s="316"/>
      <c r="AD77" s="322"/>
      <c r="AE77" s="324"/>
      <c r="AF77" s="320"/>
      <c r="AG77" s="323"/>
      <c r="AH77" s="316"/>
      <c r="AI77" s="316"/>
      <c r="AJ77" s="322"/>
      <c r="AK77" s="324"/>
      <c r="AL77" s="325"/>
    </row>
    <row r="78" spans="1:38" x14ac:dyDescent="0.25">
      <c r="A78" s="379" t="s">
        <v>295</v>
      </c>
      <c r="B78" s="255">
        <v>8.8999999999999996E-2</v>
      </c>
      <c r="C78" s="267">
        <v>0.78</v>
      </c>
      <c r="D78" s="255"/>
      <c r="E78" s="271"/>
      <c r="F78" s="255"/>
      <c r="G78" s="256"/>
      <c r="H78" s="255"/>
      <c r="I78" s="302">
        <v>2.15</v>
      </c>
      <c r="J78" s="302">
        <v>1.07</v>
      </c>
      <c r="K78" s="302">
        <v>0.36</v>
      </c>
      <c r="L78" s="319">
        <v>4.3</v>
      </c>
      <c r="M78" s="319">
        <v>2.14</v>
      </c>
      <c r="N78" s="319">
        <v>0.72</v>
      </c>
      <c r="O78" s="302">
        <v>2.15</v>
      </c>
      <c r="P78" s="302">
        <v>2.15</v>
      </c>
      <c r="Q78" s="302">
        <v>0.36</v>
      </c>
      <c r="R78" s="319">
        <v>4.3</v>
      </c>
      <c r="S78" s="319">
        <v>4.3</v>
      </c>
      <c r="T78" s="319">
        <v>0.72</v>
      </c>
      <c r="U78" s="302">
        <v>3.9</v>
      </c>
      <c r="V78" s="302">
        <v>1.95</v>
      </c>
      <c r="W78" s="302">
        <v>0.65</v>
      </c>
      <c r="X78" s="322">
        <v>7.9</v>
      </c>
      <c r="Y78" s="324">
        <v>3.9</v>
      </c>
      <c r="Z78" s="320">
        <v>1.3</v>
      </c>
      <c r="AA78" s="302">
        <v>7.9</v>
      </c>
      <c r="AB78" s="302">
        <v>3.9</v>
      </c>
      <c r="AC78" s="302">
        <v>1.3</v>
      </c>
      <c r="AD78" s="319">
        <v>15.8</v>
      </c>
      <c r="AE78" s="319">
        <v>7.9</v>
      </c>
      <c r="AF78" s="319">
        <v>2.6</v>
      </c>
      <c r="AG78" s="302">
        <v>15.8</v>
      </c>
      <c r="AH78" s="302">
        <v>7.9</v>
      </c>
      <c r="AI78" s="302">
        <v>2.6</v>
      </c>
      <c r="AJ78" s="322">
        <v>31.6</v>
      </c>
      <c r="AK78" s="324">
        <v>15.8</v>
      </c>
      <c r="AL78" s="325">
        <v>5.2</v>
      </c>
    </row>
    <row r="79" spans="1:38" x14ac:dyDescent="0.25">
      <c r="A79" s="338"/>
      <c r="B79" s="339"/>
      <c r="C79" s="339"/>
      <c r="D79" s="339"/>
      <c r="E79" s="339"/>
      <c r="F79" s="339"/>
      <c r="G79" s="340"/>
      <c r="H79" s="339"/>
      <c r="I79" s="341"/>
      <c r="J79" s="341"/>
      <c r="K79" s="341"/>
      <c r="L79" s="342"/>
      <c r="M79" s="342"/>
      <c r="N79" s="342"/>
      <c r="O79" s="341"/>
      <c r="P79" s="341"/>
      <c r="Q79" s="341"/>
      <c r="R79" s="342"/>
      <c r="S79" s="342"/>
      <c r="T79" s="342"/>
      <c r="U79" s="341"/>
      <c r="V79" s="341"/>
      <c r="W79" s="341"/>
      <c r="X79" s="342"/>
      <c r="Y79" s="342"/>
      <c r="Z79" s="342"/>
      <c r="AA79" s="341"/>
      <c r="AB79" s="341"/>
      <c r="AC79" s="341"/>
      <c r="AD79" s="342"/>
      <c r="AE79" s="342"/>
      <c r="AF79" s="342"/>
      <c r="AG79" s="341"/>
      <c r="AH79" s="341"/>
      <c r="AI79" s="341"/>
      <c r="AJ79" s="342"/>
      <c r="AK79" s="342"/>
      <c r="AL79" s="343"/>
    </row>
    <row r="80" spans="1:38" x14ac:dyDescent="0.25">
      <c r="A80" s="344" t="s">
        <v>272</v>
      </c>
      <c r="B80" s="345">
        <f>AVERAGE(B50:B69)</f>
        <v>8.4050000000000014E-2</v>
      </c>
      <c r="C80" s="345">
        <f>AVERAGE(C50:C69)</f>
        <v>0.1459</v>
      </c>
      <c r="D80" s="345">
        <f>AVERAGE(D50:D69)</f>
        <v>0.11579999999999999</v>
      </c>
      <c r="E80" s="345">
        <f>AVERAGE(E50:E69)</f>
        <v>0.36180000000000001</v>
      </c>
      <c r="F80" s="345">
        <f>AVERAGE(F50:F69)</f>
        <v>0.28157142857142853</v>
      </c>
      <c r="G80" s="346"/>
      <c r="H80" s="345">
        <f>AVERAGE(H50:H69)</f>
        <v>0.63080000000000014</v>
      </c>
      <c r="I80" s="347" t="s">
        <v>242</v>
      </c>
      <c r="J80" s="348" t="s">
        <v>243</v>
      </c>
      <c r="K80" s="349" t="s">
        <v>244</v>
      </c>
      <c r="L80" s="350" t="s">
        <v>245</v>
      </c>
      <c r="M80" s="350" t="s">
        <v>246</v>
      </c>
      <c r="N80" s="350" t="s">
        <v>247</v>
      </c>
      <c r="O80" s="244" t="s">
        <v>248</v>
      </c>
      <c r="P80" s="244" t="s">
        <v>249</v>
      </c>
      <c r="Q80" s="244" t="s">
        <v>250</v>
      </c>
      <c r="R80" s="350" t="s">
        <v>251</v>
      </c>
      <c r="S80" s="350" t="s">
        <v>252</v>
      </c>
      <c r="T80" s="350" t="s">
        <v>253</v>
      </c>
      <c r="U80" s="244" t="s">
        <v>254</v>
      </c>
      <c r="V80" s="244" t="s">
        <v>255</v>
      </c>
      <c r="W80" s="244" t="s">
        <v>256</v>
      </c>
      <c r="X80" s="350" t="s">
        <v>257</v>
      </c>
      <c r="Y80" s="350" t="s">
        <v>258</v>
      </c>
      <c r="Z80" s="350" t="s">
        <v>259</v>
      </c>
      <c r="AA80" s="244" t="s">
        <v>260</v>
      </c>
      <c r="AB80" s="244" t="s">
        <v>261</v>
      </c>
      <c r="AC80" s="244" t="s">
        <v>262</v>
      </c>
      <c r="AD80" s="350" t="s">
        <v>263</v>
      </c>
      <c r="AE80" s="350" t="s">
        <v>264</v>
      </c>
      <c r="AF80" s="350" t="s">
        <v>265</v>
      </c>
      <c r="AG80" s="244" t="s">
        <v>266</v>
      </c>
      <c r="AH80" s="244" t="s">
        <v>267</v>
      </c>
      <c r="AI80" s="244" t="s">
        <v>268</v>
      </c>
      <c r="AJ80" s="350" t="s">
        <v>269</v>
      </c>
      <c r="AK80" s="350" t="s">
        <v>270</v>
      </c>
      <c r="AL80" s="350" t="s">
        <v>271</v>
      </c>
    </row>
    <row r="81" spans="1:38" x14ac:dyDescent="0.25">
      <c r="A81" s="351" t="s">
        <v>74</v>
      </c>
      <c r="B81" s="352">
        <v>5.0000000000000001E-3</v>
      </c>
      <c r="C81" s="352"/>
      <c r="D81" s="352"/>
      <c r="E81" s="352"/>
      <c r="F81" s="352"/>
      <c r="G81" s="353" t="s">
        <v>76</v>
      </c>
      <c r="H81" s="354"/>
      <c r="I81" s="347"/>
      <c r="J81" s="348"/>
      <c r="K81" s="349"/>
      <c r="L81" s="350"/>
      <c r="M81" s="350"/>
      <c r="N81" s="350"/>
      <c r="R81" s="350"/>
      <c r="S81" s="350"/>
      <c r="T81" s="350"/>
      <c r="X81" s="350"/>
      <c r="Y81" s="350"/>
      <c r="Z81" s="350"/>
      <c r="AD81" s="350"/>
      <c r="AE81" s="350"/>
      <c r="AF81" s="350"/>
      <c r="AJ81" s="350"/>
      <c r="AK81" s="350"/>
      <c r="AL81" s="350"/>
    </row>
    <row r="82" spans="1:38" ht="20" thickBot="1" x14ac:dyDescent="0.3">
      <c r="A82" s="355" t="s">
        <v>75</v>
      </c>
      <c r="B82" s="356">
        <v>0.29199999999999998</v>
      </c>
      <c r="C82" s="356"/>
      <c r="D82" s="356"/>
      <c r="E82" s="356"/>
      <c r="F82" s="356"/>
      <c r="G82" s="357" t="s">
        <v>77</v>
      </c>
      <c r="H82" s="358"/>
      <c r="I82" s="359"/>
      <c r="J82" s="360"/>
      <c r="K82" s="361"/>
      <c r="L82" s="350"/>
      <c r="M82" s="350"/>
      <c r="N82" s="350"/>
      <c r="R82" s="350"/>
      <c r="S82" s="350"/>
      <c r="T82" s="350"/>
      <c r="X82" s="350"/>
      <c r="Y82" s="350"/>
      <c r="Z82" s="350"/>
      <c r="AD82" s="350"/>
      <c r="AE82" s="350"/>
      <c r="AF82" s="350"/>
      <c r="AJ82" s="350"/>
      <c r="AK82" s="350"/>
      <c r="AL82" s="350"/>
    </row>
    <row r="83" spans="1:38" x14ac:dyDescent="0.25">
      <c r="A83" s="351" t="s">
        <v>273</v>
      </c>
      <c r="B83" s="352">
        <v>3.9E-2</v>
      </c>
      <c r="C83" s="352"/>
      <c r="D83" s="352"/>
      <c r="E83" s="352"/>
      <c r="F83" s="352"/>
      <c r="G83" s="353"/>
      <c r="H83" s="354"/>
    </row>
    <row r="84" spans="1:38" ht="20" thickBot="1" x14ac:dyDescent="0.3">
      <c r="A84" s="355" t="s">
        <v>274</v>
      </c>
      <c r="B84" s="356">
        <v>0.25900000000000001</v>
      </c>
      <c r="C84" s="356"/>
      <c r="D84" s="356"/>
      <c r="E84" s="356"/>
      <c r="F84" s="356"/>
      <c r="G84" s="357"/>
      <c r="H84" s="358"/>
    </row>
    <row r="88" spans="1:38" x14ac:dyDescent="0.25">
      <c r="A88" s="245"/>
      <c r="C88" s="396"/>
      <c r="D88" s="364"/>
      <c r="E88" s="396"/>
      <c r="F88" s="364"/>
      <c r="G88" s="397"/>
      <c r="H88" s="397"/>
      <c r="I88" s="397"/>
    </row>
    <row r="89" spans="1:38" x14ac:dyDescent="0.25">
      <c r="A89" s="245"/>
      <c r="C89" s="398"/>
      <c r="D89" s="399"/>
      <c r="E89" s="400"/>
      <c r="F89" s="401"/>
      <c r="G89" s="402"/>
      <c r="H89" s="402"/>
      <c r="I89" s="397"/>
    </row>
    <row r="90" spans="1:38" x14ac:dyDescent="0.25">
      <c r="B90" s="362"/>
      <c r="C90" s="364"/>
      <c r="D90" s="403"/>
      <c r="E90" s="365"/>
      <c r="F90" s="404"/>
      <c r="G90" s="405"/>
      <c r="H90" s="406"/>
      <c r="I90" s="397"/>
    </row>
    <row r="91" spans="1:38" x14ac:dyDescent="0.25">
      <c r="B91" s="362"/>
      <c r="C91" s="364"/>
      <c r="D91" s="403"/>
      <c r="E91" s="365"/>
      <c r="F91" s="404"/>
      <c r="G91" s="405"/>
      <c r="H91" s="406"/>
      <c r="I91" s="397"/>
    </row>
    <row r="92" spans="1:38" x14ac:dyDescent="0.25">
      <c r="B92" s="362"/>
      <c r="C92" s="364"/>
      <c r="D92" s="403"/>
      <c r="E92" s="365"/>
      <c r="F92" s="404"/>
      <c r="G92" s="405"/>
      <c r="H92" s="406"/>
      <c r="I92" s="397"/>
    </row>
    <row r="93" spans="1:38" x14ac:dyDescent="0.25">
      <c r="B93" s="362"/>
      <c r="C93" s="364"/>
      <c r="D93" s="403"/>
      <c r="E93" s="365"/>
      <c r="F93" s="404"/>
      <c r="G93" s="405"/>
      <c r="H93" s="406"/>
      <c r="I93" s="397"/>
    </row>
    <row r="94" spans="1:38" x14ac:dyDescent="0.25">
      <c r="B94" s="362"/>
      <c r="C94" s="364"/>
      <c r="D94" s="403"/>
      <c r="E94" s="365"/>
      <c r="F94" s="404"/>
      <c r="G94" s="405"/>
      <c r="H94" s="406"/>
      <c r="I94" s="397"/>
    </row>
    <row r="95" spans="1:38" x14ac:dyDescent="0.25">
      <c r="B95" s="362"/>
      <c r="C95" s="364"/>
      <c r="D95" s="403"/>
      <c r="E95" s="365"/>
      <c r="F95" s="404"/>
      <c r="G95" s="405"/>
      <c r="H95" s="406"/>
      <c r="I95" s="397"/>
    </row>
    <row r="96" spans="1:38" x14ac:dyDescent="0.25">
      <c r="B96" s="362"/>
      <c r="C96" s="364"/>
      <c r="D96" s="403"/>
      <c r="E96" s="365"/>
      <c r="F96" s="404"/>
      <c r="G96" s="405"/>
      <c r="H96" s="406"/>
      <c r="I96" s="397"/>
    </row>
    <row r="97" spans="1:9" x14ac:dyDescent="0.25">
      <c r="B97" s="362"/>
      <c r="C97" s="364"/>
      <c r="D97" s="403"/>
      <c r="E97" s="365"/>
      <c r="F97" s="404"/>
      <c r="G97" s="405"/>
      <c r="H97" s="406"/>
      <c r="I97" s="397"/>
    </row>
    <row r="98" spans="1:9" x14ac:dyDescent="0.25">
      <c r="B98" s="362"/>
      <c r="C98" s="364"/>
      <c r="D98" s="403"/>
      <c r="E98" s="365"/>
      <c r="F98" s="404"/>
      <c r="G98" s="405"/>
      <c r="H98" s="406"/>
      <c r="I98" s="397"/>
    </row>
    <row r="99" spans="1:9" x14ac:dyDescent="0.25">
      <c r="B99" s="362"/>
      <c r="C99" s="364"/>
      <c r="D99" s="403"/>
      <c r="E99" s="365"/>
      <c r="F99" s="404"/>
      <c r="G99" s="405"/>
      <c r="H99" s="406"/>
      <c r="I99" s="397"/>
    </row>
    <row r="100" spans="1:9" x14ac:dyDescent="0.25">
      <c r="B100" s="362"/>
      <c r="C100" s="364"/>
      <c r="D100" s="403"/>
      <c r="E100" s="365"/>
      <c r="F100" s="404"/>
      <c r="G100" s="405"/>
      <c r="H100" s="406"/>
      <c r="I100" s="397"/>
    </row>
    <row r="101" spans="1:9" x14ac:dyDescent="0.25">
      <c r="A101" s="363"/>
      <c r="B101" s="362"/>
      <c r="C101" s="364"/>
      <c r="D101" s="403"/>
      <c r="E101" s="365"/>
      <c r="F101" s="404"/>
      <c r="G101" s="405"/>
      <c r="H101" s="406"/>
      <c r="I101" s="397"/>
    </row>
    <row r="102" spans="1:9" x14ac:dyDescent="0.25">
      <c r="A102" s="363"/>
      <c r="B102" s="362"/>
      <c r="C102" s="364"/>
      <c r="D102" s="403"/>
      <c r="E102" s="365"/>
      <c r="F102" s="404"/>
      <c r="G102" s="405"/>
      <c r="H102" s="406"/>
      <c r="I102" s="397"/>
    </row>
    <row r="103" spans="1:9" x14ac:dyDescent="0.25">
      <c r="A103" s="363"/>
      <c r="B103" s="362"/>
      <c r="C103" s="364"/>
      <c r="D103" s="403"/>
      <c r="E103" s="365"/>
      <c r="F103" s="404"/>
      <c r="G103" s="405"/>
      <c r="H103" s="406"/>
      <c r="I103" s="397"/>
    </row>
    <row r="104" spans="1:9" x14ac:dyDescent="0.25">
      <c r="A104" s="363"/>
      <c r="B104" s="362"/>
      <c r="C104" s="364"/>
      <c r="D104" s="403"/>
      <c r="E104" s="365"/>
      <c r="F104" s="404"/>
      <c r="G104" s="405"/>
      <c r="H104" s="406"/>
      <c r="I104" s="397"/>
    </row>
    <row r="105" spans="1:9" x14ac:dyDescent="0.25">
      <c r="A105" s="363"/>
      <c r="B105" s="362"/>
      <c r="C105" s="364"/>
      <c r="D105" s="403"/>
      <c r="E105" s="365"/>
      <c r="F105" s="404"/>
      <c r="G105" s="405"/>
      <c r="H105" s="407"/>
      <c r="I105" s="397"/>
    </row>
    <row r="106" spans="1:9" x14ac:dyDescent="0.25">
      <c r="A106" s="363"/>
      <c r="B106" s="362"/>
      <c r="C106" s="364"/>
      <c r="D106" s="403"/>
      <c r="E106" s="365"/>
      <c r="F106" s="404"/>
      <c r="G106" s="405"/>
      <c r="H106" s="407"/>
      <c r="I106" s="397"/>
    </row>
    <row r="107" spans="1:9" x14ac:dyDescent="0.25">
      <c r="A107" s="363"/>
      <c r="B107" s="362"/>
      <c r="C107" s="364"/>
      <c r="D107" s="364"/>
      <c r="E107" s="365"/>
      <c r="F107" s="404"/>
      <c r="G107" s="405"/>
      <c r="H107" s="407"/>
      <c r="I107" s="397"/>
    </row>
    <row r="108" spans="1:9" x14ac:dyDescent="0.25">
      <c r="A108" s="363"/>
      <c r="B108" s="362"/>
      <c r="C108" s="364"/>
      <c r="D108" s="364"/>
      <c r="E108" s="408"/>
      <c r="F108" s="364"/>
      <c r="G108" s="405"/>
      <c r="H108" s="407"/>
      <c r="I108" s="397"/>
    </row>
    <row r="109" spans="1:9" x14ac:dyDescent="0.25">
      <c r="A109" s="363"/>
      <c r="B109" s="362"/>
      <c r="C109" s="408"/>
      <c r="D109" s="364"/>
      <c r="E109" s="408"/>
      <c r="F109" s="364"/>
      <c r="G109" s="405"/>
      <c r="H109" s="407"/>
      <c r="I109" s="397"/>
    </row>
    <row r="110" spans="1:9" x14ac:dyDescent="0.25">
      <c r="C110" s="396"/>
      <c r="D110" s="364"/>
      <c r="E110" s="396"/>
      <c r="F110" s="364"/>
      <c r="G110" s="397"/>
      <c r="H110" s="397"/>
      <c r="I110" s="397"/>
    </row>
    <row r="111" spans="1:9" x14ac:dyDescent="0.25">
      <c r="C111" s="396"/>
      <c r="D111" s="364"/>
      <c r="E111" s="396"/>
      <c r="F111" s="364"/>
      <c r="G111" s="397"/>
      <c r="H111" s="397"/>
      <c r="I111" s="397"/>
    </row>
    <row r="112" spans="1:9" x14ac:dyDescent="0.25">
      <c r="C112" s="396"/>
      <c r="D112" s="364"/>
      <c r="E112" s="396"/>
      <c r="F112" s="364"/>
      <c r="G112" s="397"/>
      <c r="H112" s="397"/>
      <c r="I112" s="397"/>
    </row>
    <row r="113" spans="3:9" x14ac:dyDescent="0.25">
      <c r="C113" s="396"/>
      <c r="D113" s="364"/>
      <c r="E113" s="396"/>
      <c r="F113" s="364"/>
      <c r="G113" s="397"/>
      <c r="H113" s="397"/>
      <c r="I113" s="397"/>
    </row>
  </sheetData>
  <mergeCells count="16">
    <mergeCell ref="A8:E8"/>
    <mergeCell ref="B47:H47"/>
    <mergeCell ref="B48:H48"/>
    <mergeCell ref="AA46:AF46"/>
    <mergeCell ref="AG46:AL46"/>
    <mergeCell ref="N27:V27"/>
    <mergeCell ref="X47:Z47"/>
    <mergeCell ref="AA47:AC47"/>
    <mergeCell ref="AD47:AF47"/>
    <mergeCell ref="AG47:AI47"/>
    <mergeCell ref="AJ47:AL47"/>
    <mergeCell ref="I47:K47"/>
    <mergeCell ref="L47:N47"/>
    <mergeCell ref="O47:Q47"/>
    <mergeCell ref="R47:T47"/>
    <mergeCell ref="U47:W47"/>
  </mergeCells>
  <pageMargins left="0.25" right="0.25" top="0.75" bottom="0.75" header="0.3" footer="0.3"/>
  <pageSetup paperSize="9" scale="27" fitToWidth="3" orientation="landscape" horizontalDpi="4294967293" verticalDpi="0" r:id="rId1"/>
  <drawing r:id="rId2"/>
  <legacy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2CCE4-C073-427C-A736-6B5B956A3639}">
  <sheetPr codeName="Sheet1"/>
  <dimension ref="A1:A13"/>
  <sheetViews>
    <sheetView workbookViewId="0">
      <selection activeCell="A5" sqref="A5"/>
    </sheetView>
  </sheetViews>
  <sheetFormatPr baseColWidth="10" defaultColWidth="8.83203125" defaultRowHeight="15" x14ac:dyDescent="0.2"/>
  <cols>
    <col min="1" max="1" width="109" customWidth="1"/>
  </cols>
  <sheetData>
    <row r="1" spans="1:1" ht="37.5" customHeight="1" thickBot="1" x14ac:dyDescent="0.3">
      <c r="A1" s="30" t="s">
        <v>78</v>
      </c>
    </row>
    <row r="2" spans="1:1" ht="36" customHeight="1" thickBot="1" x14ac:dyDescent="0.25">
      <c r="A2" s="17" t="s">
        <v>79</v>
      </c>
    </row>
    <row r="3" spans="1:1" ht="99" customHeight="1" thickBot="1" x14ac:dyDescent="0.25">
      <c r="A3" s="18" t="s">
        <v>80</v>
      </c>
    </row>
    <row r="4" spans="1:1" ht="52" thickBot="1" x14ac:dyDescent="0.25">
      <c r="A4" s="19" t="s">
        <v>226</v>
      </c>
    </row>
    <row r="5" spans="1:1" ht="103" thickBot="1" x14ac:dyDescent="0.25">
      <c r="A5" s="20" t="s">
        <v>227</v>
      </c>
    </row>
    <row r="6" spans="1:1" ht="52" thickBot="1" x14ac:dyDescent="0.25">
      <c r="A6" s="21" t="s">
        <v>228</v>
      </c>
    </row>
    <row r="7" spans="1:1" ht="103" thickBot="1" x14ac:dyDescent="0.25">
      <c r="A7" s="29" t="s">
        <v>81</v>
      </c>
    </row>
    <row r="8" spans="1:1" ht="86" thickBot="1" x14ac:dyDescent="0.25">
      <c r="A8" s="22" t="s">
        <v>82</v>
      </c>
    </row>
    <row r="9" spans="1:1" ht="120" thickBot="1" x14ac:dyDescent="0.25">
      <c r="A9" s="23" t="s">
        <v>83</v>
      </c>
    </row>
    <row r="10" spans="1:1" ht="256" thickBot="1" x14ac:dyDescent="0.25">
      <c r="A10" s="24" t="s">
        <v>84</v>
      </c>
    </row>
    <row r="11" spans="1:1" ht="154" thickBot="1" x14ac:dyDescent="0.25">
      <c r="A11" s="27" t="s">
        <v>93</v>
      </c>
    </row>
    <row r="12" spans="1:1" ht="69" thickBot="1" x14ac:dyDescent="0.25">
      <c r="A12" s="25" t="s">
        <v>85</v>
      </c>
    </row>
    <row r="13" spans="1:1" ht="120" thickBot="1" x14ac:dyDescent="0.25">
      <c r="A13" s="28" t="s">
        <v>94</v>
      </c>
    </row>
  </sheetData>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1DFBA-47F8-40B7-9EA8-D616DF6A2404}">
  <sheetPr codeName="Sheet3">
    <tabColor theme="0" tint="-0.499984740745262"/>
  </sheetPr>
  <dimension ref="A1:J1233"/>
  <sheetViews>
    <sheetView topLeftCell="A1208" workbookViewId="0">
      <selection activeCell="C112" sqref="C112"/>
    </sheetView>
  </sheetViews>
  <sheetFormatPr baseColWidth="10" defaultColWidth="8.83203125" defaultRowHeight="15" x14ac:dyDescent="0.2"/>
  <cols>
    <col min="1" max="1" width="10.83203125" customWidth="1"/>
    <col min="2" max="2" width="15.5" style="1" customWidth="1"/>
    <col min="3" max="3" width="21.6640625" style="10" customWidth="1"/>
    <col min="4" max="4" width="18.1640625" style="1" customWidth="1"/>
    <col min="5" max="5" width="26" style="10" customWidth="1"/>
    <col min="6" max="6" width="20.5" style="1" customWidth="1"/>
    <col min="7" max="7" width="20" customWidth="1"/>
    <col min="8" max="8" width="20.83203125" customWidth="1"/>
  </cols>
  <sheetData>
    <row r="1" spans="1:9" ht="19" x14ac:dyDescent="0.2">
      <c r="B1" s="31" t="s">
        <v>54</v>
      </c>
    </row>
    <row r="2" spans="1:9" x14ac:dyDescent="0.2">
      <c r="C2" s="10" t="s">
        <v>129</v>
      </c>
      <c r="D2" s="1" t="s">
        <v>130</v>
      </c>
      <c r="E2" s="10" t="s">
        <v>131</v>
      </c>
      <c r="F2" s="1" t="s">
        <v>132</v>
      </c>
      <c r="G2" t="s">
        <v>133</v>
      </c>
      <c r="H2" t="s">
        <v>134</v>
      </c>
    </row>
    <row r="3" spans="1:9" x14ac:dyDescent="0.2">
      <c r="B3" s="428" t="s">
        <v>1</v>
      </c>
      <c r="C3" s="429"/>
      <c r="D3" s="429"/>
      <c r="E3" s="429"/>
      <c r="F3" s="429"/>
      <c r="G3" s="429"/>
      <c r="H3" s="429"/>
      <c r="I3" s="429"/>
    </row>
    <row r="4" spans="1:9" ht="17" thickBot="1" x14ac:dyDescent="0.25">
      <c r="B4" s="430" t="s">
        <v>90</v>
      </c>
      <c r="C4" s="431"/>
      <c r="D4" s="431"/>
      <c r="E4" s="431"/>
      <c r="F4" s="431"/>
      <c r="G4" s="2"/>
    </row>
    <row r="5" spans="1:9" x14ac:dyDescent="0.2">
      <c r="B5" s="32" t="s">
        <v>55</v>
      </c>
      <c r="C5" s="425" t="s">
        <v>60</v>
      </c>
      <c r="D5" s="426"/>
      <c r="E5" s="426"/>
      <c r="F5" s="427"/>
    </row>
    <row r="6" spans="1:9" x14ac:dyDescent="0.2">
      <c r="B6" s="33" t="s">
        <v>56</v>
      </c>
      <c r="C6" s="41" t="s">
        <v>86</v>
      </c>
      <c r="D6" s="40" t="s">
        <v>87</v>
      </c>
      <c r="E6" s="41" t="s">
        <v>91</v>
      </c>
      <c r="F6" s="48" t="s">
        <v>38</v>
      </c>
    </row>
    <row r="7" spans="1:9" x14ac:dyDescent="0.2">
      <c r="A7" s="26" t="s">
        <v>88</v>
      </c>
      <c r="B7" s="33">
        <v>25.5</v>
      </c>
      <c r="C7" s="42">
        <v>50</v>
      </c>
      <c r="D7" s="40">
        <v>110</v>
      </c>
      <c r="E7" s="42">
        <v>210</v>
      </c>
      <c r="F7" s="48"/>
    </row>
    <row r="8" spans="1:9" ht="16" thickBot="1" x14ac:dyDescent="0.25">
      <c r="A8" s="26" t="s">
        <v>89</v>
      </c>
      <c r="B8" s="60">
        <v>2.63</v>
      </c>
      <c r="C8" s="9">
        <v>2.9</v>
      </c>
      <c r="D8" s="66">
        <v>1.45</v>
      </c>
      <c r="E8" s="66">
        <v>0.48</v>
      </c>
      <c r="F8" s="75"/>
    </row>
    <row r="9" spans="1:9" ht="16" thickBot="1" x14ac:dyDescent="0.25">
      <c r="B9" s="6">
        <f>B8*B7</f>
        <v>67.064999999999998</v>
      </c>
      <c r="C9" s="43">
        <f>C8*C7</f>
        <v>145</v>
      </c>
      <c r="D9" s="7">
        <f>D8*D7</f>
        <v>159.5</v>
      </c>
      <c r="E9" s="47">
        <f>E8*E7</f>
        <v>100.8</v>
      </c>
      <c r="F9" s="5">
        <f>SUM(B9:E9)</f>
        <v>472.36500000000001</v>
      </c>
    </row>
    <row r="10" spans="1:9" ht="16" thickBot="1" x14ac:dyDescent="0.25"/>
    <row r="11" spans="1:9" ht="17" x14ac:dyDescent="0.25">
      <c r="B11" s="34" t="s">
        <v>61</v>
      </c>
      <c r="C11" s="425" t="s">
        <v>62</v>
      </c>
      <c r="D11" s="426"/>
      <c r="E11" s="426"/>
      <c r="F11" s="427"/>
      <c r="G11" s="2"/>
    </row>
    <row r="12" spans="1:9" x14ac:dyDescent="0.2">
      <c r="B12" s="33" t="s">
        <v>56</v>
      </c>
      <c r="C12" s="41" t="s">
        <v>57</v>
      </c>
      <c r="D12" s="40" t="s">
        <v>58</v>
      </c>
      <c r="E12" s="41" t="s">
        <v>59</v>
      </c>
      <c r="F12" s="48" t="s">
        <v>38</v>
      </c>
    </row>
    <row r="13" spans="1:9" x14ac:dyDescent="0.2">
      <c r="A13" s="26" t="s">
        <v>88</v>
      </c>
      <c r="B13" s="33">
        <v>25.5</v>
      </c>
      <c r="C13" s="42">
        <v>90</v>
      </c>
      <c r="D13" s="40">
        <v>330</v>
      </c>
      <c r="E13" s="42">
        <v>400</v>
      </c>
      <c r="F13" s="48"/>
    </row>
    <row r="14" spans="1:9" ht="16" thickBot="1" x14ac:dyDescent="0.25">
      <c r="A14" s="26" t="s">
        <v>89</v>
      </c>
      <c r="B14" s="60">
        <v>2.63</v>
      </c>
      <c r="C14" s="9">
        <v>2.9</v>
      </c>
      <c r="D14" s="9">
        <v>2.9</v>
      </c>
      <c r="E14" s="66">
        <v>0.48</v>
      </c>
      <c r="F14" s="75"/>
    </row>
    <row r="15" spans="1:9" ht="16" thickBot="1" x14ac:dyDescent="0.25">
      <c r="B15" s="6">
        <f>B14*B13</f>
        <v>67.064999999999998</v>
      </c>
      <c r="C15" s="43">
        <f>C14*C13</f>
        <v>261</v>
      </c>
      <c r="D15" s="7">
        <f>D14*D13</f>
        <v>957</v>
      </c>
      <c r="E15" s="47">
        <f>E14*E13</f>
        <v>192</v>
      </c>
      <c r="F15" s="5">
        <f>SUM(B15:E15)</f>
        <v>1477.0650000000001</v>
      </c>
    </row>
    <row r="16" spans="1:9" x14ac:dyDescent="0.2">
      <c r="B16" s="8"/>
      <c r="C16" s="44"/>
      <c r="D16" s="8"/>
      <c r="E16" s="44"/>
      <c r="F16" s="8"/>
    </row>
    <row r="17" spans="1:6" ht="17" thickBot="1" x14ac:dyDescent="0.25">
      <c r="B17" s="35" t="s">
        <v>69</v>
      </c>
      <c r="E17" s="10" t="s">
        <v>45</v>
      </c>
    </row>
    <row r="18" spans="1:6" x14ac:dyDescent="0.2">
      <c r="B18" s="36" t="s">
        <v>70</v>
      </c>
      <c r="C18" s="425" t="s">
        <v>60</v>
      </c>
      <c r="D18" s="426"/>
      <c r="E18" s="426"/>
      <c r="F18" s="427"/>
    </row>
    <row r="19" spans="1:6" x14ac:dyDescent="0.2">
      <c r="B19" s="33" t="s">
        <v>56</v>
      </c>
      <c r="C19" s="41" t="s">
        <v>57</v>
      </c>
      <c r="D19" s="40" t="s">
        <v>58</v>
      </c>
      <c r="E19" s="41" t="s">
        <v>59</v>
      </c>
      <c r="F19" s="48" t="s">
        <v>38</v>
      </c>
    </row>
    <row r="20" spans="1:6" x14ac:dyDescent="0.2">
      <c r="A20" s="26" t="s">
        <v>88</v>
      </c>
      <c r="B20" s="33">
        <v>25.5</v>
      </c>
      <c r="C20" s="42">
        <v>50</v>
      </c>
      <c r="D20" s="40">
        <v>130</v>
      </c>
      <c r="E20" s="42">
        <v>200</v>
      </c>
      <c r="F20" s="48"/>
    </row>
    <row r="21" spans="1:6" ht="16" x14ac:dyDescent="0.2">
      <c r="B21" s="420" t="s">
        <v>95</v>
      </c>
      <c r="C21" s="421"/>
      <c r="D21" s="421"/>
      <c r="E21" s="421"/>
      <c r="F21" s="422"/>
    </row>
    <row r="22" spans="1:6" x14ac:dyDescent="0.2">
      <c r="A22" s="26" t="s">
        <v>89</v>
      </c>
      <c r="B22" s="60">
        <f>(B25/B15)*B14</f>
        <v>3.6839215686274507</v>
      </c>
      <c r="C22" s="9">
        <v>2.9</v>
      </c>
      <c r="D22" s="66">
        <v>1.45</v>
      </c>
      <c r="E22" s="9">
        <v>0.5</v>
      </c>
      <c r="F22" s="75"/>
    </row>
    <row r="23" spans="1:6" x14ac:dyDescent="0.2">
      <c r="B23" s="423" t="s">
        <v>127</v>
      </c>
      <c r="C23" s="424"/>
      <c r="D23" s="424"/>
      <c r="E23" s="13">
        <v>1.25</v>
      </c>
      <c r="F23" s="40" t="s">
        <v>63</v>
      </c>
    </row>
    <row r="24" spans="1:6" ht="16" thickBot="1" x14ac:dyDescent="0.25">
      <c r="A24" s="26" t="s">
        <v>89</v>
      </c>
      <c r="B24" s="37" t="s">
        <v>45</v>
      </c>
      <c r="C24" s="66">
        <f>C22*E23</f>
        <v>3.625</v>
      </c>
      <c r="D24" s="66">
        <f>D22*1.25</f>
        <v>1.8125</v>
      </c>
      <c r="E24" s="66">
        <f>E22*1.25</f>
        <v>0.625</v>
      </c>
      <c r="F24" s="75"/>
    </row>
    <row r="25" spans="1:6" ht="16" thickBot="1" x14ac:dyDescent="0.25">
      <c r="B25" s="14">
        <v>93.94</v>
      </c>
      <c r="C25" s="45">
        <f>C24*C20</f>
        <v>181.25</v>
      </c>
      <c r="D25" s="14">
        <f>D24*D20</f>
        <v>235.625</v>
      </c>
      <c r="E25" s="45">
        <f>E24*E20</f>
        <v>125</v>
      </c>
      <c r="F25" s="15">
        <f>SUM(B25:E25)</f>
        <v>635.81500000000005</v>
      </c>
    </row>
    <row r="26" spans="1:6" x14ac:dyDescent="0.2">
      <c r="B26" s="8"/>
      <c r="C26" s="44"/>
      <c r="D26" s="8"/>
      <c r="E26" s="44"/>
      <c r="F26" s="8"/>
    </row>
    <row r="27" spans="1:6" ht="17" thickBot="1" x14ac:dyDescent="0.25">
      <c r="B27" s="430" t="s">
        <v>92</v>
      </c>
      <c r="C27" s="431"/>
      <c r="D27" s="431"/>
      <c r="E27" s="431" t="s">
        <v>45</v>
      </c>
      <c r="F27" s="431"/>
    </row>
    <row r="28" spans="1:6" x14ac:dyDescent="0.2">
      <c r="B28" s="36" t="s">
        <v>70</v>
      </c>
      <c r="C28" s="425" t="s">
        <v>60</v>
      </c>
      <c r="D28" s="426"/>
      <c r="E28" s="426"/>
      <c r="F28" s="427"/>
    </row>
    <row r="29" spans="1:6" x14ac:dyDescent="0.2">
      <c r="B29" s="33" t="s">
        <v>56</v>
      </c>
      <c r="C29" s="41" t="s">
        <v>57</v>
      </c>
      <c r="D29" s="40" t="s">
        <v>58</v>
      </c>
      <c r="E29" s="41" t="s">
        <v>59</v>
      </c>
      <c r="F29" s="48" t="s">
        <v>38</v>
      </c>
    </row>
    <row r="30" spans="1:6" x14ac:dyDescent="0.2">
      <c r="A30" s="26" t="s">
        <v>88</v>
      </c>
      <c r="B30" s="33">
        <v>25.5</v>
      </c>
      <c r="C30" s="42">
        <v>40</v>
      </c>
      <c r="D30" s="40">
        <v>130</v>
      </c>
      <c r="E30" s="42">
        <v>200</v>
      </c>
      <c r="F30" s="48"/>
    </row>
    <row r="31" spans="1:6" ht="16" x14ac:dyDescent="0.2">
      <c r="B31" s="420" t="s">
        <v>96</v>
      </c>
      <c r="C31" s="421"/>
      <c r="D31" s="421"/>
      <c r="E31" s="421"/>
      <c r="F31" s="422"/>
    </row>
    <row r="32" spans="1:6" x14ac:dyDescent="0.2">
      <c r="A32" s="26" t="s">
        <v>89</v>
      </c>
      <c r="B32" s="60">
        <f>B22</f>
        <v>3.6839215686274507</v>
      </c>
      <c r="C32" s="9">
        <v>6.5</v>
      </c>
      <c r="D32" s="9">
        <v>3.3</v>
      </c>
      <c r="E32" s="9">
        <v>1.1000000000000001</v>
      </c>
      <c r="F32" s="75"/>
    </row>
    <row r="33" spans="1:10" s="10" customFormat="1" x14ac:dyDescent="0.2">
      <c r="B33" s="423" t="s">
        <v>136</v>
      </c>
      <c r="C33" s="424"/>
      <c r="D33" s="424"/>
      <c r="E33" s="13">
        <v>1.5</v>
      </c>
      <c r="F33" s="40" t="s">
        <v>63</v>
      </c>
      <c r="G33"/>
      <c r="H33"/>
      <c r="I33"/>
      <c r="J33"/>
    </row>
    <row r="34" spans="1:10" s="10" customFormat="1" ht="16" thickBot="1" x14ac:dyDescent="0.25">
      <c r="A34" s="26" t="s">
        <v>89</v>
      </c>
      <c r="B34" s="37" t="s">
        <v>45</v>
      </c>
      <c r="C34" s="67">
        <f>C32*E33</f>
        <v>9.75</v>
      </c>
      <c r="D34" s="66">
        <f>D32*E33</f>
        <v>4.9499999999999993</v>
      </c>
      <c r="E34" s="68">
        <f>E32*E33</f>
        <v>1.6500000000000001</v>
      </c>
      <c r="F34" s="74"/>
      <c r="G34"/>
      <c r="H34"/>
      <c r="I34"/>
      <c r="J34"/>
    </row>
    <row r="35" spans="1:10" s="10" customFormat="1" ht="16" thickBot="1" x14ac:dyDescent="0.25">
      <c r="B35" s="14">
        <v>93.94</v>
      </c>
      <c r="C35" s="45">
        <f>C34*C30</f>
        <v>390</v>
      </c>
      <c r="D35" s="14">
        <f>D34*D30</f>
        <v>643.49999999999989</v>
      </c>
      <c r="E35" s="45">
        <f>E34*E30</f>
        <v>330</v>
      </c>
      <c r="F35" s="15">
        <f>SUM(B35:E35)</f>
        <v>1457.4399999999998</v>
      </c>
      <c r="G35"/>
      <c r="H35"/>
      <c r="I35"/>
      <c r="J35"/>
    </row>
    <row r="37" spans="1:10" ht="17" thickBot="1" x14ac:dyDescent="0.25">
      <c r="B37" s="38" t="s">
        <v>97</v>
      </c>
    </row>
    <row r="38" spans="1:10" x14ac:dyDescent="0.2">
      <c r="B38" s="36" t="s">
        <v>70</v>
      </c>
      <c r="C38" s="425" t="s">
        <v>60</v>
      </c>
      <c r="D38" s="426"/>
      <c r="E38" s="426"/>
      <c r="F38" s="427"/>
    </row>
    <row r="39" spans="1:10" x14ac:dyDescent="0.2">
      <c r="B39" s="33" t="s">
        <v>56</v>
      </c>
      <c r="C39" s="41" t="s">
        <v>57</v>
      </c>
      <c r="D39" s="40" t="s">
        <v>58</v>
      </c>
      <c r="E39" s="41" t="s">
        <v>59</v>
      </c>
      <c r="F39" s="48" t="s">
        <v>38</v>
      </c>
    </row>
    <row r="40" spans="1:10" x14ac:dyDescent="0.2">
      <c r="A40" s="26" t="s">
        <v>88</v>
      </c>
      <c r="B40" s="33">
        <v>25.5</v>
      </c>
      <c r="C40" s="42">
        <v>50</v>
      </c>
      <c r="D40" s="40">
        <v>130</v>
      </c>
      <c r="E40" s="42">
        <v>200</v>
      </c>
      <c r="F40" s="48"/>
    </row>
    <row r="41" spans="1:10" ht="16" x14ac:dyDescent="0.2">
      <c r="B41" s="420" t="s">
        <v>98</v>
      </c>
      <c r="C41" s="421"/>
      <c r="D41" s="421"/>
      <c r="E41" s="421"/>
      <c r="F41" s="422"/>
    </row>
    <row r="42" spans="1:10" x14ac:dyDescent="0.2">
      <c r="A42" s="26" t="s">
        <v>89</v>
      </c>
      <c r="B42" s="60">
        <f>B32</f>
        <v>3.6839215686274507</v>
      </c>
      <c r="C42" s="65">
        <v>13</v>
      </c>
      <c r="D42" s="9">
        <v>6.5</v>
      </c>
      <c r="E42" s="9">
        <v>2.2000000000000002</v>
      </c>
      <c r="F42" s="73"/>
      <c r="G42" s="10"/>
      <c r="H42" s="10"/>
      <c r="I42" s="10"/>
      <c r="J42" s="10"/>
    </row>
    <row r="43" spans="1:10" x14ac:dyDescent="0.2">
      <c r="B43" s="423" t="s">
        <v>137</v>
      </c>
      <c r="C43" s="424"/>
      <c r="D43" s="424"/>
      <c r="E43" s="13">
        <v>1.75</v>
      </c>
      <c r="F43" s="40" t="s">
        <v>63</v>
      </c>
      <c r="G43" s="10"/>
      <c r="H43" s="10"/>
      <c r="I43" s="10"/>
      <c r="J43" s="10"/>
    </row>
    <row r="44" spans="1:10" ht="16" thickBot="1" x14ac:dyDescent="0.25">
      <c r="A44" s="26" t="s">
        <v>89</v>
      </c>
      <c r="B44" s="37" t="s">
        <v>45</v>
      </c>
      <c r="C44" s="67">
        <f>C42*E43</f>
        <v>22.75</v>
      </c>
      <c r="D44" s="66">
        <f>D42*E43</f>
        <v>11.375</v>
      </c>
      <c r="E44" s="66">
        <f>E42*E43</f>
        <v>3.8500000000000005</v>
      </c>
      <c r="F44" s="74"/>
      <c r="G44" s="10"/>
      <c r="H44" s="10"/>
      <c r="I44" s="10"/>
      <c r="J44" s="10"/>
    </row>
    <row r="45" spans="1:10" ht="16" thickBot="1" x14ac:dyDescent="0.25">
      <c r="B45" s="14">
        <f>B35</f>
        <v>93.94</v>
      </c>
      <c r="C45" s="45">
        <f>C44*C40</f>
        <v>1137.5</v>
      </c>
      <c r="D45" s="14">
        <f>D44*D40</f>
        <v>1478.75</v>
      </c>
      <c r="E45" s="45">
        <f>E44*E40</f>
        <v>770.00000000000011</v>
      </c>
      <c r="F45" s="15">
        <f>SUM(B45:E45)</f>
        <v>3480.19</v>
      </c>
    </row>
    <row r="47" spans="1:10" x14ac:dyDescent="0.2">
      <c r="B47" s="428" t="s">
        <v>3</v>
      </c>
      <c r="C47" s="429"/>
      <c r="D47" s="429"/>
      <c r="E47" s="429"/>
      <c r="F47" s="429"/>
      <c r="G47" s="429"/>
      <c r="H47" s="429"/>
      <c r="I47" s="429"/>
    </row>
    <row r="48" spans="1:10" x14ac:dyDescent="0.2">
      <c r="B48" s="4"/>
      <c r="C48" s="4"/>
      <c r="D48" s="4"/>
      <c r="E48" s="4"/>
      <c r="F48" s="4"/>
      <c r="G48" s="4"/>
      <c r="H48" s="4"/>
      <c r="I48" s="4"/>
    </row>
    <row r="49" spans="1:7" ht="17" thickBot="1" x14ac:dyDescent="0.25">
      <c r="B49" s="430" t="s">
        <v>90</v>
      </c>
      <c r="C49" s="431"/>
      <c r="D49" s="431"/>
      <c r="E49" s="431"/>
      <c r="F49" s="431"/>
      <c r="G49" s="2"/>
    </row>
    <row r="50" spans="1:7" x14ac:dyDescent="0.2">
      <c r="B50" s="32" t="s">
        <v>55</v>
      </c>
      <c r="C50" s="425" t="s">
        <v>60</v>
      </c>
      <c r="D50" s="426"/>
      <c r="E50" s="426"/>
      <c r="F50" s="427"/>
    </row>
    <row r="51" spans="1:7" x14ac:dyDescent="0.2">
      <c r="B51" s="33" t="s">
        <v>56</v>
      </c>
      <c r="C51" s="41" t="s">
        <v>86</v>
      </c>
      <c r="D51" s="40" t="s">
        <v>87</v>
      </c>
      <c r="E51" s="41" t="s">
        <v>91</v>
      </c>
      <c r="F51" s="48" t="s">
        <v>38</v>
      </c>
    </row>
    <row r="52" spans="1:7" x14ac:dyDescent="0.2">
      <c r="A52" s="26" t="s">
        <v>88</v>
      </c>
      <c r="B52" s="33">
        <v>44.9</v>
      </c>
      <c r="C52" s="42">
        <v>50</v>
      </c>
      <c r="D52" s="40">
        <v>110</v>
      </c>
      <c r="E52" s="42">
        <v>210</v>
      </c>
      <c r="F52" s="48"/>
    </row>
    <row r="53" spans="1:7" ht="16" thickBot="1" x14ac:dyDescent="0.25">
      <c r="A53" s="26" t="s">
        <v>89</v>
      </c>
      <c r="B53" s="60">
        <v>3</v>
      </c>
      <c r="C53" s="9">
        <v>0.4</v>
      </c>
      <c r="D53" s="9">
        <v>0.2</v>
      </c>
      <c r="E53" s="66">
        <v>7.0000000000000007E-2</v>
      </c>
      <c r="F53" s="75"/>
    </row>
    <row r="54" spans="1:7" ht="16" thickBot="1" x14ac:dyDescent="0.25">
      <c r="B54" s="6">
        <f>B53*B52</f>
        <v>134.69999999999999</v>
      </c>
      <c r="C54" s="43">
        <f>C53*C52</f>
        <v>20</v>
      </c>
      <c r="D54" s="7">
        <f>D53*D52</f>
        <v>22</v>
      </c>
      <c r="E54" s="47">
        <f>E53*E52</f>
        <v>14.700000000000001</v>
      </c>
      <c r="F54" s="5">
        <f>SUM(B54:E54)</f>
        <v>191.39999999999998</v>
      </c>
    </row>
    <row r="55" spans="1:7" ht="16" thickBot="1" x14ac:dyDescent="0.25"/>
    <row r="56" spans="1:7" ht="17" x14ac:dyDescent="0.25">
      <c r="B56" s="34" t="s">
        <v>61</v>
      </c>
      <c r="C56" s="425" t="s">
        <v>62</v>
      </c>
      <c r="D56" s="426"/>
      <c r="E56" s="426"/>
      <c r="F56" s="427"/>
      <c r="G56" s="2"/>
    </row>
    <row r="57" spans="1:7" x14ac:dyDescent="0.2">
      <c r="B57" s="33" t="s">
        <v>56</v>
      </c>
      <c r="C57" s="41" t="s">
        <v>57</v>
      </c>
      <c r="D57" s="40" t="s">
        <v>58</v>
      </c>
      <c r="E57" s="41" t="s">
        <v>59</v>
      </c>
      <c r="F57" s="48" t="s">
        <v>38</v>
      </c>
    </row>
    <row r="58" spans="1:7" x14ac:dyDescent="0.2">
      <c r="A58" s="26" t="s">
        <v>88</v>
      </c>
      <c r="B58" s="33">
        <v>25.5</v>
      </c>
      <c r="C58" s="42">
        <v>90</v>
      </c>
      <c r="D58" s="40">
        <v>330</v>
      </c>
      <c r="E58" s="42">
        <v>400</v>
      </c>
      <c r="F58" s="48"/>
    </row>
    <row r="59" spans="1:7" ht="16" thickBot="1" x14ac:dyDescent="0.25">
      <c r="A59" s="26" t="s">
        <v>89</v>
      </c>
      <c r="B59" s="60">
        <f>B53</f>
        <v>3</v>
      </c>
      <c r="C59" s="9">
        <v>0.4</v>
      </c>
      <c r="D59" s="9">
        <v>0.4</v>
      </c>
      <c r="E59" s="66">
        <v>7.0000000000000007E-2</v>
      </c>
      <c r="F59" s="75"/>
    </row>
    <row r="60" spans="1:7" ht="16" thickBot="1" x14ac:dyDescent="0.25">
      <c r="B60" s="6">
        <f>B54</f>
        <v>134.69999999999999</v>
      </c>
      <c r="C60" s="43">
        <f>C59*C58</f>
        <v>36</v>
      </c>
      <c r="D60" s="7">
        <f>D59*D58</f>
        <v>132</v>
      </c>
      <c r="E60" s="47">
        <f>E59*E58</f>
        <v>28.000000000000004</v>
      </c>
      <c r="F60" s="5">
        <f>SUM(B60:E60)</f>
        <v>330.7</v>
      </c>
    </row>
    <row r="61" spans="1:7" x14ac:dyDescent="0.2">
      <c r="B61" s="8"/>
      <c r="C61" s="44"/>
      <c r="D61" s="8"/>
      <c r="E61" s="44"/>
      <c r="F61" s="8"/>
    </row>
    <row r="62" spans="1:7" ht="17" thickBot="1" x14ac:dyDescent="0.25">
      <c r="B62" s="35" t="s">
        <v>69</v>
      </c>
      <c r="E62" s="10" t="s">
        <v>45</v>
      </c>
    </row>
    <row r="63" spans="1:7" x14ac:dyDescent="0.2">
      <c r="B63" s="36" t="s">
        <v>70</v>
      </c>
      <c r="C63" s="425" t="s">
        <v>60</v>
      </c>
      <c r="D63" s="426"/>
      <c r="E63" s="426"/>
      <c r="F63" s="427"/>
    </row>
    <row r="64" spans="1:7" x14ac:dyDescent="0.2">
      <c r="B64" s="33" t="s">
        <v>56</v>
      </c>
      <c r="C64" s="41" t="s">
        <v>57</v>
      </c>
      <c r="D64" s="40" t="s">
        <v>58</v>
      </c>
      <c r="E64" s="41" t="s">
        <v>59</v>
      </c>
      <c r="F64" s="48" t="s">
        <v>38</v>
      </c>
    </row>
    <row r="65" spans="1:6" x14ac:dyDescent="0.2">
      <c r="A65" s="26" t="s">
        <v>88</v>
      </c>
      <c r="B65" s="33">
        <v>167.58</v>
      </c>
      <c r="C65" s="42">
        <v>50</v>
      </c>
      <c r="D65" s="40">
        <v>130</v>
      </c>
      <c r="E65" s="42">
        <v>200</v>
      </c>
      <c r="F65" s="48"/>
    </row>
    <row r="66" spans="1:6" ht="16" x14ac:dyDescent="0.2">
      <c r="B66" s="420" t="s">
        <v>95</v>
      </c>
      <c r="C66" s="421"/>
      <c r="D66" s="421"/>
      <c r="E66" s="421"/>
      <c r="F66" s="422"/>
    </row>
    <row r="67" spans="1:6" x14ac:dyDescent="0.2">
      <c r="A67" s="26" t="s">
        <v>89</v>
      </c>
      <c r="B67" s="60">
        <v>4.2</v>
      </c>
      <c r="C67" s="9">
        <v>1.2</v>
      </c>
      <c r="D67" s="9">
        <v>0.6</v>
      </c>
      <c r="E67" s="9">
        <v>0.2</v>
      </c>
      <c r="F67" s="75"/>
    </row>
    <row r="68" spans="1:6" x14ac:dyDescent="0.2">
      <c r="B68" s="423" t="s">
        <v>127</v>
      </c>
      <c r="C68" s="424"/>
      <c r="D68" s="424"/>
      <c r="E68" s="13">
        <v>1.25</v>
      </c>
      <c r="F68" s="40" t="s">
        <v>63</v>
      </c>
    </row>
    <row r="69" spans="1:6" ht="16" thickBot="1" x14ac:dyDescent="0.25">
      <c r="A69" s="26" t="s">
        <v>89</v>
      </c>
      <c r="B69" s="37" t="s">
        <v>45</v>
      </c>
      <c r="C69" s="9">
        <f>C67*E68</f>
        <v>1.5</v>
      </c>
      <c r="D69" s="66">
        <f>D67*1.25</f>
        <v>0.75</v>
      </c>
      <c r="E69" s="66">
        <f>E67*1.25</f>
        <v>0.25</v>
      </c>
      <c r="F69" s="75"/>
    </row>
    <row r="70" spans="1:6" ht="16" thickBot="1" x14ac:dyDescent="0.25">
      <c r="B70" s="14">
        <v>167.58</v>
      </c>
      <c r="C70" s="45">
        <f>C69*C65</f>
        <v>75</v>
      </c>
      <c r="D70" s="14">
        <f>D69*D65</f>
        <v>97.5</v>
      </c>
      <c r="E70" s="45">
        <f>E69*E65</f>
        <v>50</v>
      </c>
      <c r="F70" s="15">
        <f>SUM(B70:E70)</f>
        <v>390.08000000000004</v>
      </c>
    </row>
    <row r="71" spans="1:6" x14ac:dyDescent="0.2">
      <c r="B71" s="8"/>
      <c r="C71" s="44"/>
      <c r="D71" s="8"/>
      <c r="E71" s="44"/>
      <c r="F71" s="8"/>
    </row>
    <row r="72" spans="1:6" ht="17" thickBot="1" x14ac:dyDescent="0.25">
      <c r="B72" s="430" t="s">
        <v>92</v>
      </c>
      <c r="C72" s="431"/>
      <c r="D72" s="431"/>
      <c r="E72" s="431" t="s">
        <v>45</v>
      </c>
      <c r="F72" s="431"/>
    </row>
    <row r="73" spans="1:6" x14ac:dyDescent="0.2">
      <c r="B73" s="36" t="s">
        <v>70</v>
      </c>
      <c r="C73" s="425" t="s">
        <v>60</v>
      </c>
      <c r="D73" s="426"/>
      <c r="E73" s="426"/>
      <c r="F73" s="427"/>
    </row>
    <row r="74" spans="1:6" x14ac:dyDescent="0.2">
      <c r="B74" s="33" t="s">
        <v>56</v>
      </c>
      <c r="C74" s="41" t="s">
        <v>57</v>
      </c>
      <c r="D74" s="40" t="s">
        <v>58</v>
      </c>
      <c r="E74" s="41" t="s">
        <v>59</v>
      </c>
      <c r="F74" s="48" t="s">
        <v>38</v>
      </c>
    </row>
    <row r="75" spans="1:6" x14ac:dyDescent="0.2">
      <c r="A75" s="26" t="s">
        <v>88</v>
      </c>
      <c r="B75" s="33">
        <v>25.5</v>
      </c>
      <c r="C75" s="42">
        <v>40</v>
      </c>
      <c r="D75" s="40">
        <v>130</v>
      </c>
      <c r="E75" s="42">
        <v>200</v>
      </c>
      <c r="F75" s="48"/>
    </row>
    <row r="76" spans="1:6" ht="16" x14ac:dyDescent="0.2">
      <c r="B76" s="420" t="s">
        <v>96</v>
      </c>
      <c r="C76" s="421"/>
      <c r="D76" s="421"/>
      <c r="E76" s="421"/>
      <c r="F76" s="422"/>
    </row>
    <row r="77" spans="1:6" x14ac:dyDescent="0.2">
      <c r="A77" s="26" t="s">
        <v>89</v>
      </c>
      <c r="B77" s="61">
        <f>B67</f>
        <v>4.2</v>
      </c>
      <c r="C77" s="9">
        <v>0.8</v>
      </c>
      <c r="D77" s="9">
        <v>0.4</v>
      </c>
      <c r="E77" s="9">
        <v>0.1</v>
      </c>
      <c r="F77" s="75"/>
    </row>
    <row r="78" spans="1:6" x14ac:dyDescent="0.2">
      <c r="A78" s="10"/>
      <c r="B78" s="423" t="s">
        <v>136</v>
      </c>
      <c r="C78" s="424"/>
      <c r="D78" s="424"/>
      <c r="E78" s="13">
        <v>1.5</v>
      </c>
      <c r="F78" s="40" t="s">
        <v>63</v>
      </c>
    </row>
    <row r="79" spans="1:6" ht="16" thickBot="1" x14ac:dyDescent="0.25">
      <c r="A79" s="26" t="s">
        <v>89</v>
      </c>
      <c r="B79" s="37" t="s">
        <v>45</v>
      </c>
      <c r="C79" s="11">
        <f>C77*E78</f>
        <v>1.2000000000000002</v>
      </c>
      <c r="D79" s="9">
        <f>D77*E78</f>
        <v>0.60000000000000009</v>
      </c>
      <c r="E79" s="12">
        <f>E77*E78</f>
        <v>0.15000000000000002</v>
      </c>
      <c r="F79" s="74"/>
    </row>
    <row r="80" spans="1:6" ht="16" thickBot="1" x14ac:dyDescent="0.25">
      <c r="A80" s="10"/>
      <c r="B80" s="14">
        <f>B70</f>
        <v>167.58</v>
      </c>
      <c r="C80" s="45">
        <f>C79*C75</f>
        <v>48.000000000000007</v>
      </c>
      <c r="D80" s="14">
        <f>D79*D75</f>
        <v>78.000000000000014</v>
      </c>
      <c r="E80" s="45">
        <f>E79*E75</f>
        <v>30.000000000000004</v>
      </c>
      <c r="F80" s="15">
        <f>SUM(B80:E80)</f>
        <v>323.58000000000004</v>
      </c>
    </row>
    <row r="82" spans="1:10" ht="17" thickBot="1" x14ac:dyDescent="0.25">
      <c r="B82" s="38" t="s">
        <v>97</v>
      </c>
    </row>
    <row r="83" spans="1:10" x14ac:dyDescent="0.2">
      <c r="B83" s="36" t="s">
        <v>70</v>
      </c>
      <c r="C83" s="425" t="s">
        <v>60</v>
      </c>
      <c r="D83" s="426"/>
      <c r="E83" s="426"/>
      <c r="F83" s="427"/>
    </row>
    <row r="84" spans="1:10" x14ac:dyDescent="0.2">
      <c r="B84" s="33" t="s">
        <v>56</v>
      </c>
      <c r="C84" s="41" t="s">
        <v>57</v>
      </c>
      <c r="D84" s="40" t="s">
        <v>58</v>
      </c>
      <c r="E84" s="41" t="s">
        <v>59</v>
      </c>
      <c r="F84" s="48" t="s">
        <v>38</v>
      </c>
    </row>
    <row r="85" spans="1:10" x14ac:dyDescent="0.2">
      <c r="A85" s="26" t="s">
        <v>88</v>
      </c>
      <c r="B85" s="33">
        <v>25.5</v>
      </c>
      <c r="C85" s="42">
        <v>50</v>
      </c>
      <c r="D85" s="40">
        <v>130</v>
      </c>
      <c r="E85" s="42">
        <v>200</v>
      </c>
      <c r="F85" s="48"/>
    </row>
    <row r="86" spans="1:10" ht="16" x14ac:dyDescent="0.2">
      <c r="B86" s="420" t="s">
        <v>98</v>
      </c>
      <c r="C86" s="421"/>
      <c r="D86" s="421"/>
      <c r="E86" s="421"/>
      <c r="F86" s="422"/>
    </row>
    <row r="87" spans="1:10" x14ac:dyDescent="0.2">
      <c r="A87" s="26" t="s">
        <v>89</v>
      </c>
      <c r="B87" s="62">
        <f>B77</f>
        <v>4.2</v>
      </c>
      <c r="C87" s="9">
        <v>7.8</v>
      </c>
      <c r="D87" s="9">
        <v>3.9</v>
      </c>
      <c r="E87" s="9">
        <v>1.3</v>
      </c>
      <c r="F87" s="73"/>
      <c r="G87" s="10"/>
      <c r="H87" s="10"/>
      <c r="I87" s="10"/>
    </row>
    <row r="88" spans="1:10" x14ac:dyDescent="0.2">
      <c r="B88" s="423" t="s">
        <v>137</v>
      </c>
      <c r="C88" s="424"/>
      <c r="D88" s="424"/>
      <c r="E88" s="13">
        <v>1.75</v>
      </c>
      <c r="F88" s="40" t="s">
        <v>63</v>
      </c>
      <c r="G88" s="10"/>
      <c r="H88" s="10"/>
      <c r="I88" s="10"/>
    </row>
    <row r="89" spans="1:10" ht="16" thickBot="1" x14ac:dyDescent="0.25">
      <c r="A89" s="26" t="s">
        <v>89</v>
      </c>
      <c r="B89" s="37" t="s">
        <v>45</v>
      </c>
      <c r="C89" s="67">
        <f>C87*E88</f>
        <v>13.65</v>
      </c>
      <c r="D89" s="66">
        <f>D87*E88</f>
        <v>6.8250000000000002</v>
      </c>
      <c r="E89" s="66">
        <f>E87*E88</f>
        <v>2.2749999999999999</v>
      </c>
      <c r="F89" s="49"/>
      <c r="G89" s="10"/>
      <c r="H89" s="10"/>
      <c r="I89" s="10"/>
    </row>
    <row r="90" spans="1:10" ht="16" thickBot="1" x14ac:dyDescent="0.25">
      <c r="B90" s="14">
        <f>B80</f>
        <v>167.58</v>
      </c>
      <c r="C90" s="45">
        <f>C89*C85</f>
        <v>682.5</v>
      </c>
      <c r="D90" s="14">
        <f>D89*D85</f>
        <v>887.25</v>
      </c>
      <c r="E90" s="45">
        <f>E89*E85</f>
        <v>455</v>
      </c>
      <c r="F90" s="15">
        <f>SUM(B90:E90)</f>
        <v>2192.33</v>
      </c>
    </row>
    <row r="91" spans="1:10" ht="16" x14ac:dyDescent="0.2">
      <c r="B91" s="39" t="s">
        <v>45</v>
      </c>
      <c r="G91" s="2"/>
    </row>
    <row r="93" spans="1:10" x14ac:dyDescent="0.2">
      <c r="J93" s="10"/>
    </row>
    <row r="94" spans="1:10" x14ac:dyDescent="0.2">
      <c r="B94" s="428" t="s">
        <v>4</v>
      </c>
      <c r="C94" s="429"/>
      <c r="D94" s="429"/>
      <c r="E94" s="429"/>
      <c r="F94" s="429"/>
      <c r="G94" s="429"/>
      <c r="H94" s="429"/>
      <c r="I94" s="429"/>
      <c r="J94" s="10"/>
    </row>
    <row r="95" spans="1:10" x14ac:dyDescent="0.2">
      <c r="B95" s="4"/>
      <c r="C95" s="4"/>
      <c r="D95" s="4"/>
      <c r="E95" s="4"/>
      <c r="F95" s="4"/>
      <c r="G95" s="4"/>
      <c r="H95" s="4"/>
      <c r="I95" s="4"/>
      <c r="J95" s="10"/>
    </row>
    <row r="96" spans="1:10" ht="17" thickBot="1" x14ac:dyDescent="0.25">
      <c r="B96" s="430" t="s">
        <v>90</v>
      </c>
      <c r="C96" s="431"/>
      <c r="D96" s="431"/>
      <c r="E96" s="431"/>
      <c r="F96" s="431"/>
      <c r="G96" s="2"/>
      <c r="J96" s="10"/>
    </row>
    <row r="97" spans="1:10" x14ac:dyDescent="0.2">
      <c r="B97" s="32" t="s">
        <v>55</v>
      </c>
      <c r="C97" s="425" t="s">
        <v>60</v>
      </c>
      <c r="D97" s="426"/>
      <c r="E97" s="426"/>
      <c r="F97" s="427"/>
      <c r="J97" s="10"/>
    </row>
    <row r="98" spans="1:10" x14ac:dyDescent="0.2">
      <c r="B98" s="33" t="s">
        <v>56</v>
      </c>
      <c r="C98" s="41" t="s">
        <v>86</v>
      </c>
      <c r="D98" s="40" t="s">
        <v>87</v>
      </c>
      <c r="E98" s="41" t="s">
        <v>91</v>
      </c>
      <c r="F98" s="48" t="s">
        <v>38</v>
      </c>
    </row>
    <row r="99" spans="1:10" x14ac:dyDescent="0.2">
      <c r="A99" s="26" t="s">
        <v>88</v>
      </c>
      <c r="B99" s="33">
        <v>15</v>
      </c>
      <c r="C99" s="42">
        <v>50</v>
      </c>
      <c r="D99" s="40">
        <v>110</v>
      </c>
      <c r="E99" s="42">
        <v>210</v>
      </c>
      <c r="F99" s="48"/>
    </row>
    <row r="100" spans="1:10" ht="16" thickBot="1" x14ac:dyDescent="0.25">
      <c r="A100" s="26" t="s">
        <v>89</v>
      </c>
      <c r="B100" s="60">
        <v>1.25</v>
      </c>
      <c r="C100" s="9">
        <v>2.5</v>
      </c>
      <c r="D100" s="9">
        <v>1.25</v>
      </c>
      <c r="E100" s="66">
        <v>0.42</v>
      </c>
      <c r="F100" s="75"/>
    </row>
    <row r="101" spans="1:10" ht="16" thickBot="1" x14ac:dyDescent="0.25">
      <c r="B101" s="6">
        <f>B100*B99</f>
        <v>18.75</v>
      </c>
      <c r="C101" s="43">
        <f>C100*C99</f>
        <v>125</v>
      </c>
      <c r="D101" s="7">
        <f>D100*D99</f>
        <v>137.5</v>
      </c>
      <c r="E101" s="47">
        <f>E100*E99</f>
        <v>88.2</v>
      </c>
      <c r="F101" s="5">
        <f>SUM(B101:E101)</f>
        <v>369.45</v>
      </c>
    </row>
    <row r="102" spans="1:10" ht="16" thickBot="1" x14ac:dyDescent="0.25"/>
    <row r="103" spans="1:10" ht="17" x14ac:dyDescent="0.25">
      <c r="B103" s="34" t="s">
        <v>61</v>
      </c>
      <c r="C103" s="425" t="s">
        <v>62</v>
      </c>
      <c r="D103" s="426"/>
      <c r="E103" s="426"/>
      <c r="F103" s="427"/>
      <c r="G103" s="2"/>
    </row>
    <row r="104" spans="1:10" x14ac:dyDescent="0.2">
      <c r="B104" s="33" t="s">
        <v>56</v>
      </c>
      <c r="C104" s="41" t="s">
        <v>57</v>
      </c>
      <c r="D104" s="40" t="s">
        <v>58</v>
      </c>
      <c r="E104" s="41" t="s">
        <v>59</v>
      </c>
      <c r="F104" s="48" t="s">
        <v>38</v>
      </c>
    </row>
    <row r="105" spans="1:10" x14ac:dyDescent="0.2">
      <c r="A105" s="26" t="s">
        <v>88</v>
      </c>
      <c r="B105" s="33">
        <f>B99</f>
        <v>15</v>
      </c>
      <c r="C105" s="42">
        <v>90</v>
      </c>
      <c r="D105" s="40">
        <v>330</v>
      </c>
      <c r="E105" s="42">
        <v>400</v>
      </c>
      <c r="F105" s="48"/>
    </row>
    <row r="106" spans="1:10" ht="16" thickBot="1" x14ac:dyDescent="0.25">
      <c r="A106" s="26" t="s">
        <v>89</v>
      </c>
      <c r="B106" s="60">
        <f>B100</f>
        <v>1.25</v>
      </c>
      <c r="C106" s="9">
        <v>2.5</v>
      </c>
      <c r="D106" s="9">
        <v>2.5</v>
      </c>
      <c r="E106" s="66">
        <v>0.42</v>
      </c>
      <c r="F106" s="75"/>
    </row>
    <row r="107" spans="1:10" ht="16" thickBot="1" x14ac:dyDescent="0.25">
      <c r="B107" s="6">
        <f>B101</f>
        <v>18.75</v>
      </c>
      <c r="C107" s="43">
        <f>C106*C105</f>
        <v>225</v>
      </c>
      <c r="D107" s="7">
        <f>D106*D105</f>
        <v>825</v>
      </c>
      <c r="E107" s="47">
        <f>E106*E105</f>
        <v>168</v>
      </c>
      <c r="F107" s="5">
        <f>SUM(B107:E107)</f>
        <v>1236.75</v>
      </c>
    </row>
    <row r="108" spans="1:10" x14ac:dyDescent="0.2">
      <c r="B108" s="8"/>
      <c r="C108" s="44"/>
      <c r="D108" s="8"/>
      <c r="E108" s="44"/>
      <c r="F108" s="8"/>
    </row>
    <row r="109" spans="1:10" ht="17" thickBot="1" x14ac:dyDescent="0.25">
      <c r="B109" s="35" t="s">
        <v>69</v>
      </c>
      <c r="E109" s="10" t="s">
        <v>45</v>
      </c>
    </row>
    <row r="110" spans="1:10" x14ac:dyDescent="0.2">
      <c r="B110" s="36" t="s">
        <v>70</v>
      </c>
      <c r="C110" s="425" t="s">
        <v>60</v>
      </c>
      <c r="D110" s="426"/>
      <c r="E110" s="426"/>
      <c r="F110" s="427"/>
    </row>
    <row r="111" spans="1:10" x14ac:dyDescent="0.2">
      <c r="B111" s="33" t="s">
        <v>56</v>
      </c>
      <c r="C111" s="41" t="s">
        <v>57</v>
      </c>
      <c r="D111" s="40" t="s">
        <v>58</v>
      </c>
      <c r="E111" s="41" t="s">
        <v>59</v>
      </c>
      <c r="F111" s="48" t="s">
        <v>38</v>
      </c>
    </row>
    <row r="112" spans="1:10" x14ac:dyDescent="0.2">
      <c r="A112" s="26" t="s">
        <v>88</v>
      </c>
      <c r="B112" s="33">
        <v>15</v>
      </c>
      <c r="C112" s="42">
        <v>50</v>
      </c>
      <c r="D112" s="40">
        <v>130</v>
      </c>
      <c r="E112" s="42">
        <v>200</v>
      </c>
      <c r="F112" s="48"/>
    </row>
    <row r="113" spans="1:6" ht="16" x14ac:dyDescent="0.2">
      <c r="B113" s="420" t="s">
        <v>95</v>
      </c>
      <c r="C113" s="421"/>
      <c r="D113" s="421"/>
      <c r="E113" s="421"/>
      <c r="F113" s="422"/>
    </row>
    <row r="114" spans="1:6" x14ac:dyDescent="0.2">
      <c r="A114" s="26" t="s">
        <v>89</v>
      </c>
      <c r="B114" s="60">
        <v>1.8</v>
      </c>
      <c r="C114" s="9">
        <v>2.2000000000000002</v>
      </c>
      <c r="D114" s="9">
        <v>1.1000000000000001</v>
      </c>
      <c r="E114" s="9">
        <v>0.4</v>
      </c>
      <c r="F114" s="75"/>
    </row>
    <row r="115" spans="1:6" x14ac:dyDescent="0.2">
      <c r="B115" s="423" t="s">
        <v>127</v>
      </c>
      <c r="C115" s="424"/>
      <c r="D115" s="424"/>
      <c r="E115" s="13">
        <v>1.25</v>
      </c>
      <c r="F115" s="40" t="s">
        <v>63</v>
      </c>
    </row>
    <row r="116" spans="1:6" ht="16" thickBot="1" x14ac:dyDescent="0.25">
      <c r="A116" s="26" t="s">
        <v>89</v>
      </c>
      <c r="B116" s="37" t="s">
        <v>45</v>
      </c>
      <c r="C116" s="9">
        <f>C114*E115</f>
        <v>2.75</v>
      </c>
      <c r="D116" s="66">
        <f>D114*1.25</f>
        <v>1.375</v>
      </c>
      <c r="E116" s="66">
        <f>E114*1.25</f>
        <v>0.5</v>
      </c>
      <c r="F116" s="75"/>
    </row>
    <row r="117" spans="1:6" ht="16" thickBot="1" x14ac:dyDescent="0.25">
      <c r="B117" s="14">
        <f>B114*B112</f>
        <v>27</v>
      </c>
      <c r="C117" s="45">
        <f>C116*C112</f>
        <v>137.5</v>
      </c>
      <c r="D117" s="14">
        <f>D116*D112</f>
        <v>178.75</v>
      </c>
      <c r="E117" s="45">
        <f>E116*E112</f>
        <v>100</v>
      </c>
      <c r="F117" s="15">
        <f>SUM(B117:E117)</f>
        <v>443.25</v>
      </c>
    </row>
    <row r="118" spans="1:6" x14ac:dyDescent="0.2">
      <c r="B118" s="8"/>
      <c r="C118" s="44"/>
      <c r="D118" s="8"/>
      <c r="E118" s="44"/>
      <c r="F118" s="8"/>
    </row>
    <row r="119" spans="1:6" ht="17" thickBot="1" x14ac:dyDescent="0.25">
      <c r="B119" s="430" t="s">
        <v>92</v>
      </c>
      <c r="C119" s="431"/>
      <c r="D119" s="431"/>
      <c r="E119" s="431" t="s">
        <v>45</v>
      </c>
      <c r="F119" s="431"/>
    </row>
    <row r="120" spans="1:6" x14ac:dyDescent="0.2">
      <c r="B120" s="36" t="s">
        <v>70</v>
      </c>
      <c r="C120" s="425" t="s">
        <v>60</v>
      </c>
      <c r="D120" s="426"/>
      <c r="E120" s="426"/>
      <c r="F120" s="427"/>
    </row>
    <row r="121" spans="1:6" x14ac:dyDescent="0.2">
      <c r="B121" s="33" t="s">
        <v>56</v>
      </c>
      <c r="C121" s="41" t="s">
        <v>57</v>
      </c>
      <c r="D121" s="40" t="s">
        <v>58</v>
      </c>
      <c r="E121" s="41" t="s">
        <v>59</v>
      </c>
      <c r="F121" s="48" t="s">
        <v>38</v>
      </c>
    </row>
    <row r="122" spans="1:6" x14ac:dyDescent="0.2">
      <c r="A122" s="26" t="s">
        <v>88</v>
      </c>
      <c r="B122" s="33">
        <f>B99</f>
        <v>15</v>
      </c>
      <c r="C122" s="42">
        <v>40</v>
      </c>
      <c r="D122" s="40">
        <v>130</v>
      </c>
      <c r="E122" s="42">
        <v>200</v>
      </c>
      <c r="F122" s="48"/>
    </row>
    <row r="123" spans="1:6" ht="16" x14ac:dyDescent="0.2">
      <c r="B123" s="420" t="s">
        <v>96</v>
      </c>
      <c r="C123" s="421"/>
      <c r="D123" s="421"/>
      <c r="E123" s="421"/>
      <c r="F123" s="422"/>
    </row>
    <row r="124" spans="1:6" x14ac:dyDescent="0.2">
      <c r="A124" s="26" t="s">
        <v>89</v>
      </c>
      <c r="B124" s="61">
        <f>B114</f>
        <v>1.8</v>
      </c>
      <c r="C124" s="9">
        <v>4.9000000000000004</v>
      </c>
      <c r="D124" s="9">
        <v>2.4</v>
      </c>
      <c r="E124" s="9">
        <v>0.8</v>
      </c>
      <c r="F124" s="75"/>
    </row>
    <row r="125" spans="1:6" x14ac:dyDescent="0.2">
      <c r="A125" s="10"/>
      <c r="B125" s="423" t="s">
        <v>136</v>
      </c>
      <c r="C125" s="424"/>
      <c r="D125" s="424"/>
      <c r="E125" s="13">
        <v>1.5</v>
      </c>
      <c r="F125" s="40" t="s">
        <v>63</v>
      </c>
    </row>
    <row r="126" spans="1:6" ht="16" thickBot="1" x14ac:dyDescent="0.25">
      <c r="A126" s="26" t="s">
        <v>89</v>
      </c>
      <c r="B126" s="37" t="s">
        <v>45</v>
      </c>
      <c r="C126" s="11">
        <f>C124*E125</f>
        <v>7.3500000000000005</v>
      </c>
      <c r="D126" s="9">
        <f>D124*E125</f>
        <v>3.5999999999999996</v>
      </c>
      <c r="E126" s="12">
        <f>E124*E125</f>
        <v>1.2000000000000002</v>
      </c>
      <c r="F126" s="74"/>
    </row>
    <row r="127" spans="1:6" ht="16" thickBot="1" x14ac:dyDescent="0.25">
      <c r="A127" s="10"/>
      <c r="B127" s="14">
        <f>B117</f>
        <v>27</v>
      </c>
      <c r="C127" s="45">
        <f>C126*C122</f>
        <v>294</v>
      </c>
      <c r="D127" s="14">
        <f>D126*D122</f>
        <v>467.99999999999994</v>
      </c>
      <c r="E127" s="45">
        <f>E126*E122</f>
        <v>240.00000000000003</v>
      </c>
      <c r="F127" s="15">
        <f>SUM(B127:E127)</f>
        <v>1029</v>
      </c>
    </row>
    <row r="129" spans="1:9" ht="17" thickBot="1" x14ac:dyDescent="0.25">
      <c r="B129" s="38" t="s">
        <v>97</v>
      </c>
    </row>
    <row r="130" spans="1:9" x14ac:dyDescent="0.2">
      <c r="B130" s="36" t="s">
        <v>70</v>
      </c>
      <c r="C130" s="425" t="s">
        <v>60</v>
      </c>
      <c r="D130" s="426"/>
      <c r="E130" s="426"/>
      <c r="F130" s="427"/>
    </row>
    <row r="131" spans="1:9" x14ac:dyDescent="0.2">
      <c r="B131" s="33" t="s">
        <v>56</v>
      </c>
      <c r="C131" s="41" t="s">
        <v>57</v>
      </c>
      <c r="D131" s="40" t="s">
        <v>58</v>
      </c>
      <c r="E131" s="41" t="s">
        <v>59</v>
      </c>
      <c r="F131" s="48" t="s">
        <v>38</v>
      </c>
    </row>
    <row r="132" spans="1:9" x14ac:dyDescent="0.2">
      <c r="A132" s="26" t="s">
        <v>88</v>
      </c>
      <c r="B132" s="33">
        <f>B122</f>
        <v>15</v>
      </c>
      <c r="C132" s="42">
        <v>50</v>
      </c>
      <c r="D132" s="40">
        <v>130</v>
      </c>
      <c r="E132" s="42">
        <v>200</v>
      </c>
      <c r="F132" s="48"/>
    </row>
    <row r="133" spans="1:9" ht="16" x14ac:dyDescent="0.2">
      <c r="B133" s="420" t="s">
        <v>98</v>
      </c>
      <c r="C133" s="421"/>
      <c r="D133" s="421"/>
      <c r="E133" s="421"/>
      <c r="F133" s="422"/>
    </row>
    <row r="134" spans="1:9" x14ac:dyDescent="0.2">
      <c r="A134" s="26" t="s">
        <v>89</v>
      </c>
      <c r="B134" s="62">
        <f>B124</f>
        <v>1.8</v>
      </c>
      <c r="C134" s="9">
        <v>9.8000000000000007</v>
      </c>
      <c r="D134" s="9">
        <v>4.9000000000000004</v>
      </c>
      <c r="E134" s="9">
        <v>1.6</v>
      </c>
      <c r="F134" s="73"/>
      <c r="G134" s="10"/>
      <c r="H134" s="10"/>
      <c r="I134" s="10"/>
    </row>
    <row r="135" spans="1:9" x14ac:dyDescent="0.2">
      <c r="B135" s="423" t="s">
        <v>137</v>
      </c>
      <c r="C135" s="424"/>
      <c r="D135" s="424"/>
      <c r="E135" s="13">
        <v>1.75</v>
      </c>
      <c r="F135" s="40" t="s">
        <v>63</v>
      </c>
      <c r="G135" s="10"/>
      <c r="H135" s="10"/>
      <c r="I135" s="10"/>
    </row>
    <row r="136" spans="1:9" ht="16" thickBot="1" x14ac:dyDescent="0.25">
      <c r="A136" s="26" t="s">
        <v>89</v>
      </c>
      <c r="B136" s="37" t="s">
        <v>45</v>
      </c>
      <c r="C136" s="67">
        <f>C134*E135</f>
        <v>17.150000000000002</v>
      </c>
      <c r="D136" s="66">
        <f>D134*E135</f>
        <v>8.5750000000000011</v>
      </c>
      <c r="E136" s="66">
        <f>E134*E135</f>
        <v>2.8000000000000003</v>
      </c>
      <c r="F136" s="74"/>
      <c r="G136" s="10"/>
      <c r="H136" s="10"/>
      <c r="I136" s="10"/>
    </row>
    <row r="137" spans="1:9" ht="16" thickBot="1" x14ac:dyDescent="0.25">
      <c r="B137" s="14">
        <f>B127</f>
        <v>27</v>
      </c>
      <c r="C137" s="45">
        <f>C136*C132</f>
        <v>857.50000000000011</v>
      </c>
      <c r="D137" s="14">
        <f>D136*D132</f>
        <v>1114.7500000000002</v>
      </c>
      <c r="E137" s="45">
        <f>E136*E132</f>
        <v>560</v>
      </c>
      <c r="F137" s="15">
        <f>SUM(B137:E137)</f>
        <v>2559.2500000000005</v>
      </c>
    </row>
    <row r="138" spans="1:9" ht="16" x14ac:dyDescent="0.2">
      <c r="B138" s="39" t="s">
        <v>45</v>
      </c>
      <c r="G138" s="2"/>
    </row>
    <row r="141" spans="1:9" x14ac:dyDescent="0.2">
      <c r="B141" s="428" t="s">
        <v>5</v>
      </c>
      <c r="C141" s="429"/>
      <c r="D141" s="429"/>
      <c r="E141" s="429"/>
      <c r="F141" s="429"/>
      <c r="G141" s="429"/>
      <c r="H141" s="429"/>
      <c r="I141" s="429"/>
    </row>
    <row r="142" spans="1:9" x14ac:dyDescent="0.2">
      <c r="B142" s="4"/>
      <c r="C142" s="4"/>
      <c r="D142" s="4"/>
      <c r="E142" s="4"/>
      <c r="F142" s="4"/>
      <c r="G142" s="4"/>
      <c r="H142" s="4"/>
      <c r="I142" s="4"/>
    </row>
    <row r="143" spans="1:9" ht="17" thickBot="1" x14ac:dyDescent="0.25">
      <c r="B143" s="430" t="s">
        <v>90</v>
      </c>
      <c r="C143" s="431"/>
      <c r="D143" s="431"/>
      <c r="E143" s="431"/>
      <c r="F143" s="431"/>
      <c r="G143" s="2"/>
    </row>
    <row r="144" spans="1:9" x14ac:dyDescent="0.2">
      <c r="B144" s="32" t="s">
        <v>55</v>
      </c>
      <c r="C144" s="425" t="s">
        <v>60</v>
      </c>
      <c r="D144" s="426"/>
      <c r="E144" s="426"/>
      <c r="F144" s="427"/>
    </row>
    <row r="145" spans="1:7" x14ac:dyDescent="0.2">
      <c r="B145" s="33" t="s">
        <v>56</v>
      </c>
      <c r="C145" s="41" t="s">
        <v>86</v>
      </c>
      <c r="D145" s="40" t="s">
        <v>87</v>
      </c>
      <c r="E145" s="41" t="s">
        <v>91</v>
      </c>
      <c r="F145" s="48" t="s">
        <v>38</v>
      </c>
    </row>
    <row r="146" spans="1:7" x14ac:dyDescent="0.2">
      <c r="A146" s="26" t="s">
        <v>88</v>
      </c>
      <c r="B146" s="33">
        <v>20</v>
      </c>
      <c r="C146" s="42">
        <v>50</v>
      </c>
      <c r="D146" s="40">
        <v>110</v>
      </c>
      <c r="E146" s="42">
        <v>210</v>
      </c>
      <c r="F146" s="48"/>
    </row>
    <row r="147" spans="1:7" ht="16" thickBot="1" x14ac:dyDescent="0.25">
      <c r="A147" s="26" t="s">
        <v>89</v>
      </c>
      <c r="B147" s="76">
        <v>5.9</v>
      </c>
      <c r="C147" s="9">
        <v>4.4000000000000004</v>
      </c>
      <c r="D147" s="66">
        <v>2.2000000000000002</v>
      </c>
      <c r="E147" s="66">
        <v>0.74</v>
      </c>
      <c r="F147" s="75"/>
    </row>
    <row r="148" spans="1:7" ht="16" thickBot="1" x14ac:dyDescent="0.25">
      <c r="B148" s="6">
        <f>B147*B146</f>
        <v>118</v>
      </c>
      <c r="C148" s="43">
        <f>C147*C146</f>
        <v>220.00000000000003</v>
      </c>
      <c r="D148" s="7">
        <f>D147*D146</f>
        <v>242.00000000000003</v>
      </c>
      <c r="E148" s="47">
        <f>E147*E146</f>
        <v>155.4</v>
      </c>
      <c r="F148" s="5">
        <f>SUM(B148:E148)</f>
        <v>735.4</v>
      </c>
    </row>
    <row r="149" spans="1:7" ht="16" thickBot="1" x14ac:dyDescent="0.25"/>
    <row r="150" spans="1:7" ht="17" x14ac:dyDescent="0.25">
      <c r="B150" s="34" t="s">
        <v>61</v>
      </c>
      <c r="C150" s="425" t="s">
        <v>62</v>
      </c>
      <c r="D150" s="426"/>
      <c r="E150" s="426"/>
      <c r="F150" s="427"/>
      <c r="G150" s="2"/>
    </row>
    <row r="151" spans="1:7" x14ac:dyDescent="0.2">
      <c r="B151" s="33" t="s">
        <v>56</v>
      </c>
      <c r="C151" s="41" t="s">
        <v>57</v>
      </c>
      <c r="D151" s="40" t="s">
        <v>58</v>
      </c>
      <c r="E151" s="41" t="s">
        <v>59</v>
      </c>
      <c r="F151" s="48" t="s">
        <v>38</v>
      </c>
    </row>
    <row r="152" spans="1:7" x14ac:dyDescent="0.2">
      <c r="A152" s="26" t="s">
        <v>88</v>
      </c>
      <c r="B152" s="33">
        <f>B146</f>
        <v>20</v>
      </c>
      <c r="C152" s="42">
        <v>90</v>
      </c>
      <c r="D152" s="40">
        <v>330</v>
      </c>
      <c r="E152" s="42">
        <v>400</v>
      </c>
      <c r="F152" s="48"/>
    </row>
    <row r="153" spans="1:7" ht="16" thickBot="1" x14ac:dyDescent="0.25">
      <c r="A153" s="26" t="s">
        <v>89</v>
      </c>
      <c r="B153" s="60">
        <f>B147</f>
        <v>5.9</v>
      </c>
      <c r="C153" s="9">
        <v>4.4000000000000004</v>
      </c>
      <c r="D153" s="9">
        <v>4.4000000000000004</v>
      </c>
      <c r="E153" s="66">
        <v>0.74</v>
      </c>
      <c r="F153" s="75"/>
    </row>
    <row r="154" spans="1:7" ht="16" thickBot="1" x14ac:dyDescent="0.25">
      <c r="B154" s="6">
        <f>B148</f>
        <v>118</v>
      </c>
      <c r="C154" s="43">
        <f>C153*C152</f>
        <v>396.00000000000006</v>
      </c>
      <c r="D154" s="7">
        <f>D153*D152</f>
        <v>1452.0000000000002</v>
      </c>
      <c r="E154" s="47">
        <f>E153*E152</f>
        <v>296</v>
      </c>
      <c r="F154" s="5">
        <f>SUM(B154:E154)</f>
        <v>2262</v>
      </c>
    </row>
    <row r="155" spans="1:7" x14ac:dyDescent="0.2">
      <c r="B155" s="8"/>
      <c r="C155" s="44"/>
      <c r="D155" s="8"/>
      <c r="E155" s="44"/>
      <c r="F155" s="8"/>
    </row>
    <row r="156" spans="1:7" ht="17" thickBot="1" x14ac:dyDescent="0.25">
      <c r="B156" s="35" t="s">
        <v>69</v>
      </c>
      <c r="E156" s="10" t="s">
        <v>45</v>
      </c>
    </row>
    <row r="157" spans="1:7" x14ac:dyDescent="0.2">
      <c r="B157" s="36" t="s">
        <v>70</v>
      </c>
      <c r="C157" s="425" t="s">
        <v>60</v>
      </c>
      <c r="D157" s="426"/>
      <c r="E157" s="426"/>
      <c r="F157" s="427"/>
    </row>
    <row r="158" spans="1:7" x14ac:dyDescent="0.2">
      <c r="B158" s="33" t="s">
        <v>56</v>
      </c>
      <c r="C158" s="41" t="s">
        <v>57</v>
      </c>
      <c r="D158" s="40" t="s">
        <v>58</v>
      </c>
      <c r="E158" s="41" t="s">
        <v>59</v>
      </c>
      <c r="F158" s="48" t="s">
        <v>38</v>
      </c>
    </row>
    <row r="159" spans="1:7" x14ac:dyDescent="0.2">
      <c r="A159" s="26" t="s">
        <v>88</v>
      </c>
      <c r="B159" s="33">
        <f>B146</f>
        <v>20</v>
      </c>
      <c r="C159" s="42">
        <v>50</v>
      </c>
      <c r="D159" s="40">
        <v>130</v>
      </c>
      <c r="E159" s="42">
        <v>200</v>
      </c>
      <c r="F159" s="48"/>
    </row>
    <row r="160" spans="1:7" ht="16" x14ac:dyDescent="0.2">
      <c r="B160" s="420" t="s">
        <v>95</v>
      </c>
      <c r="C160" s="421"/>
      <c r="D160" s="421"/>
      <c r="E160" s="421"/>
      <c r="F160" s="422"/>
    </row>
    <row r="161" spans="1:6" x14ac:dyDescent="0.2">
      <c r="A161" s="26" t="s">
        <v>89</v>
      </c>
      <c r="B161" s="76">
        <v>8.3000000000000007</v>
      </c>
      <c r="C161" s="9">
        <v>5.7</v>
      </c>
      <c r="D161" s="9">
        <v>2.8</v>
      </c>
      <c r="E161" s="9">
        <v>0.9</v>
      </c>
      <c r="F161" s="75"/>
    </row>
    <row r="162" spans="1:6" x14ac:dyDescent="0.2">
      <c r="B162" s="423" t="s">
        <v>127</v>
      </c>
      <c r="C162" s="424"/>
      <c r="D162" s="424"/>
      <c r="E162" s="13">
        <v>1.25</v>
      </c>
      <c r="F162" s="40" t="s">
        <v>63</v>
      </c>
    </row>
    <row r="163" spans="1:6" ht="16" thickBot="1" x14ac:dyDescent="0.25">
      <c r="A163" s="26" t="s">
        <v>89</v>
      </c>
      <c r="B163" s="37" t="s">
        <v>45</v>
      </c>
      <c r="C163" s="66">
        <f>C161*E162</f>
        <v>7.125</v>
      </c>
      <c r="D163" s="66">
        <f>D161*1.25</f>
        <v>3.5</v>
      </c>
      <c r="E163" s="66">
        <f>E161*1.25</f>
        <v>1.125</v>
      </c>
      <c r="F163" s="75"/>
    </row>
    <row r="164" spans="1:6" ht="16" thickBot="1" x14ac:dyDescent="0.25">
      <c r="B164" s="14">
        <f>B161*B159</f>
        <v>166</v>
      </c>
      <c r="C164" s="45">
        <f>C163*C159</f>
        <v>356.25</v>
      </c>
      <c r="D164" s="14">
        <f>D163*D159</f>
        <v>455</v>
      </c>
      <c r="E164" s="45">
        <f>E163*E159</f>
        <v>225</v>
      </c>
      <c r="F164" s="15">
        <f>SUM(B164:E164)</f>
        <v>1202.25</v>
      </c>
    </row>
    <row r="165" spans="1:6" x14ac:dyDescent="0.2">
      <c r="B165" s="8"/>
      <c r="C165" s="44"/>
      <c r="D165" s="8"/>
      <c r="E165" s="44"/>
      <c r="F165" s="8"/>
    </row>
    <row r="166" spans="1:6" ht="17" thickBot="1" x14ac:dyDescent="0.25">
      <c r="B166" s="430" t="s">
        <v>92</v>
      </c>
      <c r="C166" s="431"/>
      <c r="D166" s="431"/>
      <c r="E166" s="431" t="s">
        <v>45</v>
      </c>
      <c r="F166" s="431"/>
    </row>
    <row r="167" spans="1:6" x14ac:dyDescent="0.2">
      <c r="B167" s="36" t="s">
        <v>70</v>
      </c>
      <c r="C167" s="425" t="s">
        <v>60</v>
      </c>
      <c r="D167" s="426"/>
      <c r="E167" s="426"/>
      <c r="F167" s="427"/>
    </row>
    <row r="168" spans="1:6" x14ac:dyDescent="0.2">
      <c r="B168" s="33" t="s">
        <v>56</v>
      </c>
      <c r="C168" s="41" t="s">
        <v>57</v>
      </c>
      <c r="D168" s="40" t="s">
        <v>58</v>
      </c>
      <c r="E168" s="41" t="s">
        <v>59</v>
      </c>
      <c r="F168" s="48" t="s">
        <v>38</v>
      </c>
    </row>
    <row r="169" spans="1:6" x14ac:dyDescent="0.2">
      <c r="A169" s="26" t="s">
        <v>88</v>
      </c>
      <c r="B169" s="33">
        <f>B146</f>
        <v>20</v>
      </c>
      <c r="C169" s="42">
        <v>40</v>
      </c>
      <c r="D169" s="40">
        <v>130</v>
      </c>
      <c r="E169" s="42">
        <v>200</v>
      </c>
      <c r="F169" s="48"/>
    </row>
    <row r="170" spans="1:6" ht="16" x14ac:dyDescent="0.2">
      <c r="B170" s="420" t="s">
        <v>96</v>
      </c>
      <c r="C170" s="421"/>
      <c r="D170" s="421"/>
      <c r="E170" s="421"/>
      <c r="F170" s="422"/>
    </row>
    <row r="171" spans="1:6" x14ac:dyDescent="0.2">
      <c r="A171" s="26" t="s">
        <v>89</v>
      </c>
      <c r="B171" s="60">
        <f>B161</f>
        <v>8.3000000000000007</v>
      </c>
      <c r="C171" s="9">
        <v>12.5</v>
      </c>
      <c r="D171" s="9">
        <v>6.3</v>
      </c>
      <c r="E171" s="9">
        <v>2.1</v>
      </c>
      <c r="F171" s="75"/>
    </row>
    <row r="172" spans="1:6" x14ac:dyDescent="0.2">
      <c r="A172" s="10"/>
      <c r="B172" s="423" t="s">
        <v>136</v>
      </c>
      <c r="C172" s="424"/>
      <c r="D172" s="424"/>
      <c r="E172" s="13">
        <v>1.5</v>
      </c>
      <c r="F172" s="40" t="s">
        <v>63</v>
      </c>
    </row>
    <row r="173" spans="1:6" ht="16" thickBot="1" x14ac:dyDescent="0.25">
      <c r="A173" s="26" t="s">
        <v>89</v>
      </c>
      <c r="B173" s="37" t="s">
        <v>45</v>
      </c>
      <c r="C173" s="67">
        <f>C171*E172</f>
        <v>18.75</v>
      </c>
      <c r="D173" s="66">
        <f>D171*E172</f>
        <v>9.4499999999999993</v>
      </c>
      <c r="E173" s="68">
        <f>E171*E172</f>
        <v>3.1500000000000004</v>
      </c>
      <c r="F173" s="74"/>
    </row>
    <row r="174" spans="1:6" ht="16" thickBot="1" x14ac:dyDescent="0.25">
      <c r="A174" s="10"/>
      <c r="B174" s="14">
        <f>B164</f>
        <v>166</v>
      </c>
      <c r="C174" s="45">
        <f>C173*C169</f>
        <v>750</v>
      </c>
      <c r="D174" s="14">
        <f>D173*D169</f>
        <v>1228.5</v>
      </c>
      <c r="E174" s="45">
        <f>E173*E169</f>
        <v>630.00000000000011</v>
      </c>
      <c r="F174" s="15">
        <f>SUM(B174:E174)</f>
        <v>2774.5</v>
      </c>
    </row>
    <row r="176" spans="1:6" ht="17" thickBot="1" x14ac:dyDescent="0.25">
      <c r="B176" s="38" t="s">
        <v>97</v>
      </c>
    </row>
    <row r="177" spans="1:9" x14ac:dyDescent="0.2">
      <c r="B177" s="36" t="s">
        <v>70</v>
      </c>
      <c r="C177" s="425" t="s">
        <v>60</v>
      </c>
      <c r="D177" s="426"/>
      <c r="E177" s="426"/>
      <c r="F177" s="427"/>
    </row>
    <row r="178" spans="1:9" x14ac:dyDescent="0.2">
      <c r="B178" s="33" t="s">
        <v>56</v>
      </c>
      <c r="C178" s="41" t="s">
        <v>57</v>
      </c>
      <c r="D178" s="40" t="s">
        <v>58</v>
      </c>
      <c r="E178" s="41" t="s">
        <v>59</v>
      </c>
      <c r="F178" s="48" t="s">
        <v>38</v>
      </c>
    </row>
    <row r="179" spans="1:9" x14ac:dyDescent="0.2">
      <c r="A179" s="26" t="s">
        <v>88</v>
      </c>
      <c r="B179" s="33">
        <f>B146</f>
        <v>20</v>
      </c>
      <c r="C179" s="42">
        <v>50</v>
      </c>
      <c r="D179" s="40">
        <v>130</v>
      </c>
      <c r="E179" s="42">
        <v>200</v>
      </c>
      <c r="F179" s="48"/>
    </row>
    <row r="180" spans="1:9" ht="16" x14ac:dyDescent="0.2">
      <c r="B180" s="420" t="s">
        <v>98</v>
      </c>
      <c r="C180" s="421"/>
      <c r="D180" s="421"/>
      <c r="E180" s="421"/>
      <c r="F180" s="422"/>
    </row>
    <row r="181" spans="1:9" x14ac:dyDescent="0.2">
      <c r="A181" s="26" t="s">
        <v>89</v>
      </c>
      <c r="B181" s="62">
        <f>B171</f>
        <v>8.3000000000000007</v>
      </c>
      <c r="C181" s="9">
        <v>25</v>
      </c>
      <c r="D181" s="9">
        <v>12.5</v>
      </c>
      <c r="E181" s="9">
        <v>4.2</v>
      </c>
      <c r="F181" s="73"/>
      <c r="G181" s="10"/>
      <c r="H181" s="10"/>
      <c r="I181" s="10"/>
    </row>
    <row r="182" spans="1:9" x14ac:dyDescent="0.2">
      <c r="B182" s="423" t="s">
        <v>137</v>
      </c>
      <c r="C182" s="424"/>
      <c r="D182" s="424"/>
      <c r="E182" s="13">
        <v>1.75</v>
      </c>
      <c r="F182" s="40" t="s">
        <v>63</v>
      </c>
      <c r="G182" s="10"/>
      <c r="H182" s="10"/>
      <c r="I182" s="10"/>
    </row>
    <row r="183" spans="1:9" ht="16" thickBot="1" x14ac:dyDescent="0.25">
      <c r="A183" s="26" t="s">
        <v>89</v>
      </c>
      <c r="B183" s="37" t="s">
        <v>45</v>
      </c>
      <c r="C183" s="67">
        <f>C181*E182</f>
        <v>43.75</v>
      </c>
      <c r="D183" s="66">
        <f>D181*E182</f>
        <v>21.875</v>
      </c>
      <c r="E183" s="66">
        <f>E181*E182</f>
        <v>7.3500000000000005</v>
      </c>
      <c r="F183" s="74"/>
      <c r="G183" s="10"/>
      <c r="H183" s="10"/>
      <c r="I183" s="10"/>
    </row>
    <row r="184" spans="1:9" ht="16" thickBot="1" x14ac:dyDescent="0.25">
      <c r="B184" s="14">
        <f>B174</f>
        <v>166</v>
      </c>
      <c r="C184" s="45">
        <f>C183*C179</f>
        <v>2187.5</v>
      </c>
      <c r="D184" s="14">
        <f>D183*D179</f>
        <v>2843.75</v>
      </c>
      <c r="E184" s="45">
        <f>E183*E179</f>
        <v>1470</v>
      </c>
      <c r="F184" s="15">
        <f>SUM(B184:E184)</f>
        <v>6667.25</v>
      </c>
    </row>
    <row r="185" spans="1:9" ht="16" x14ac:dyDescent="0.2">
      <c r="B185" s="39" t="s">
        <v>45</v>
      </c>
      <c r="G185" s="2"/>
    </row>
    <row r="187" spans="1:9" ht="16" x14ac:dyDescent="0.2">
      <c r="B187" s="39" t="s">
        <v>45</v>
      </c>
      <c r="G187" s="2"/>
    </row>
    <row r="190" spans="1:9" x14ac:dyDescent="0.2">
      <c r="B190" s="428" t="s">
        <v>6</v>
      </c>
      <c r="C190" s="429"/>
      <c r="D190" s="429"/>
      <c r="E190" s="429"/>
      <c r="F190" s="429"/>
      <c r="G190" s="429"/>
      <c r="H190" s="429"/>
      <c r="I190" s="429"/>
    </row>
    <row r="191" spans="1:9" x14ac:dyDescent="0.2">
      <c r="B191" s="3"/>
      <c r="C191" s="4"/>
      <c r="D191" s="4"/>
      <c r="E191" s="4"/>
      <c r="F191" s="4"/>
      <c r="G191" s="4"/>
      <c r="H191" s="4"/>
      <c r="I191" s="4"/>
    </row>
    <row r="192" spans="1:9" ht="17" thickBot="1" x14ac:dyDescent="0.25">
      <c r="B192" s="430" t="s">
        <v>90</v>
      </c>
      <c r="C192" s="431"/>
      <c r="D192" s="431"/>
      <c r="E192" s="431"/>
      <c r="F192" s="431"/>
      <c r="G192" s="2"/>
    </row>
    <row r="193" spans="1:7" x14ac:dyDescent="0.2">
      <c r="B193" s="32" t="s">
        <v>55</v>
      </c>
      <c r="C193" s="425" t="s">
        <v>60</v>
      </c>
      <c r="D193" s="426"/>
      <c r="E193" s="426"/>
      <c r="F193" s="427"/>
    </row>
    <row r="194" spans="1:7" x14ac:dyDescent="0.2">
      <c r="B194" s="33" t="s">
        <v>56</v>
      </c>
      <c r="C194" s="41" t="s">
        <v>86</v>
      </c>
      <c r="D194" s="40" t="s">
        <v>87</v>
      </c>
      <c r="E194" s="41" t="s">
        <v>91</v>
      </c>
      <c r="F194" s="48" t="s">
        <v>38</v>
      </c>
    </row>
    <row r="195" spans="1:7" x14ac:dyDescent="0.2">
      <c r="A195" s="26" t="s">
        <v>88</v>
      </c>
      <c r="B195" s="33">
        <v>25</v>
      </c>
      <c r="C195" s="42">
        <v>50</v>
      </c>
      <c r="D195" s="40">
        <v>110</v>
      </c>
      <c r="E195" s="42">
        <v>210</v>
      </c>
      <c r="F195" s="48"/>
    </row>
    <row r="196" spans="1:7" ht="16" thickBot="1" x14ac:dyDescent="0.25">
      <c r="A196" s="26" t="s">
        <v>89</v>
      </c>
      <c r="B196" s="76">
        <v>1</v>
      </c>
      <c r="C196" s="9">
        <v>2.2599999999999998</v>
      </c>
      <c r="D196" s="66">
        <v>1.1299999999999999</v>
      </c>
      <c r="E196" s="66">
        <v>0.38</v>
      </c>
      <c r="F196" s="75"/>
    </row>
    <row r="197" spans="1:7" ht="16" thickBot="1" x14ac:dyDescent="0.25">
      <c r="B197" s="6">
        <f>B196*B195</f>
        <v>25</v>
      </c>
      <c r="C197" s="43">
        <f>C196*C195</f>
        <v>112.99999999999999</v>
      </c>
      <c r="D197" s="7">
        <f>D196*D195</f>
        <v>124.29999999999998</v>
      </c>
      <c r="E197" s="47">
        <f>E196*E195</f>
        <v>79.8</v>
      </c>
      <c r="F197" s="5">
        <f>SUM(B197:E197)</f>
        <v>342.09999999999997</v>
      </c>
    </row>
    <row r="198" spans="1:7" ht="16" thickBot="1" x14ac:dyDescent="0.25"/>
    <row r="199" spans="1:7" ht="17" x14ac:dyDescent="0.25">
      <c r="B199" s="34" t="s">
        <v>61</v>
      </c>
      <c r="C199" s="425" t="s">
        <v>62</v>
      </c>
      <c r="D199" s="426"/>
      <c r="E199" s="426"/>
      <c r="F199" s="427"/>
      <c r="G199" s="2"/>
    </row>
    <row r="200" spans="1:7" x14ac:dyDescent="0.2">
      <c r="B200" s="33" t="s">
        <v>56</v>
      </c>
      <c r="C200" s="41" t="s">
        <v>57</v>
      </c>
      <c r="D200" s="40" t="s">
        <v>58</v>
      </c>
      <c r="E200" s="41" t="s">
        <v>59</v>
      </c>
      <c r="F200" s="48" t="s">
        <v>38</v>
      </c>
    </row>
    <row r="201" spans="1:7" x14ac:dyDescent="0.2">
      <c r="A201" s="26" t="s">
        <v>88</v>
      </c>
      <c r="B201" s="33">
        <f>B195</f>
        <v>25</v>
      </c>
      <c r="C201" s="42">
        <v>90</v>
      </c>
      <c r="D201" s="40">
        <v>330</v>
      </c>
      <c r="E201" s="42">
        <v>400</v>
      </c>
      <c r="F201" s="48"/>
    </row>
    <row r="202" spans="1:7" ht="16" thickBot="1" x14ac:dyDescent="0.25">
      <c r="A202" s="26" t="s">
        <v>89</v>
      </c>
      <c r="B202" s="60">
        <f>B196</f>
        <v>1</v>
      </c>
      <c r="C202" s="9">
        <v>2.2599999999999998</v>
      </c>
      <c r="D202" s="9">
        <v>2.2599999999999998</v>
      </c>
      <c r="E202" s="66">
        <v>0.4</v>
      </c>
      <c r="F202" s="75"/>
    </row>
    <row r="203" spans="1:7" ht="16" thickBot="1" x14ac:dyDescent="0.25">
      <c r="B203" s="6">
        <f>B197</f>
        <v>25</v>
      </c>
      <c r="C203" s="43">
        <f>C202*C201</f>
        <v>203.39999999999998</v>
      </c>
      <c r="D203" s="7">
        <f>D202*D201</f>
        <v>745.8</v>
      </c>
      <c r="E203" s="47">
        <f>E202*E201</f>
        <v>160</v>
      </c>
      <c r="F203" s="5">
        <f>SUM(B203:E203)</f>
        <v>1134.1999999999998</v>
      </c>
    </row>
    <row r="204" spans="1:7" x14ac:dyDescent="0.2">
      <c r="B204" s="8"/>
      <c r="C204" s="44"/>
      <c r="D204" s="8"/>
      <c r="E204" s="44"/>
      <c r="F204" s="8"/>
    </row>
    <row r="205" spans="1:7" ht="17" thickBot="1" x14ac:dyDescent="0.25">
      <c r="B205" s="35" t="s">
        <v>69</v>
      </c>
      <c r="E205" s="10" t="s">
        <v>45</v>
      </c>
    </row>
    <row r="206" spans="1:7" x14ac:dyDescent="0.2">
      <c r="B206" s="36" t="s">
        <v>70</v>
      </c>
      <c r="C206" s="425" t="s">
        <v>60</v>
      </c>
      <c r="D206" s="426"/>
      <c r="E206" s="426"/>
      <c r="F206" s="427"/>
    </row>
    <row r="207" spans="1:7" x14ac:dyDescent="0.2">
      <c r="B207" s="33" t="s">
        <v>56</v>
      </c>
      <c r="C207" s="41" t="s">
        <v>57</v>
      </c>
      <c r="D207" s="40" t="s">
        <v>58</v>
      </c>
      <c r="E207" s="41" t="s">
        <v>59</v>
      </c>
      <c r="F207" s="48" t="s">
        <v>38</v>
      </c>
    </row>
    <row r="208" spans="1:7" x14ac:dyDescent="0.2">
      <c r="A208" s="26" t="s">
        <v>88</v>
      </c>
      <c r="B208" s="33">
        <f>B195</f>
        <v>25</v>
      </c>
      <c r="C208" s="42">
        <v>50</v>
      </c>
      <c r="D208" s="40">
        <v>130</v>
      </c>
      <c r="E208" s="42">
        <v>200</v>
      </c>
      <c r="F208" s="48"/>
    </row>
    <row r="209" spans="1:6" ht="16" x14ac:dyDescent="0.2">
      <c r="B209" s="420" t="s">
        <v>95</v>
      </c>
      <c r="C209" s="421"/>
      <c r="D209" s="421"/>
      <c r="E209" s="421"/>
      <c r="F209" s="422"/>
    </row>
    <row r="210" spans="1:6" x14ac:dyDescent="0.2">
      <c r="A210" s="26" t="s">
        <v>89</v>
      </c>
      <c r="B210" s="76">
        <v>1.4</v>
      </c>
      <c r="C210" s="9">
        <v>1.7</v>
      </c>
      <c r="D210" s="9">
        <v>0.9</v>
      </c>
      <c r="E210" s="9">
        <v>0.3</v>
      </c>
      <c r="F210" s="75"/>
    </row>
    <row r="211" spans="1:6" x14ac:dyDescent="0.2">
      <c r="B211" s="423" t="s">
        <v>127</v>
      </c>
      <c r="C211" s="424"/>
      <c r="D211" s="424"/>
      <c r="E211" s="13">
        <v>1.25</v>
      </c>
      <c r="F211" s="40" t="s">
        <v>63</v>
      </c>
    </row>
    <row r="212" spans="1:6" ht="16" thickBot="1" x14ac:dyDescent="0.25">
      <c r="A212" s="26" t="s">
        <v>89</v>
      </c>
      <c r="B212" s="37" t="s">
        <v>45</v>
      </c>
      <c r="C212" s="66">
        <f>C210*E211</f>
        <v>2.125</v>
      </c>
      <c r="D212" s="66">
        <f>D210*1.25</f>
        <v>1.125</v>
      </c>
      <c r="E212" s="66">
        <f>E210*1.25</f>
        <v>0.375</v>
      </c>
      <c r="F212" s="75"/>
    </row>
    <row r="213" spans="1:6" ht="16" thickBot="1" x14ac:dyDescent="0.25">
      <c r="B213" s="14">
        <f>B210*B208</f>
        <v>35</v>
      </c>
      <c r="C213" s="45">
        <f>C212*C208</f>
        <v>106.25</v>
      </c>
      <c r="D213" s="14">
        <f>D212*D208</f>
        <v>146.25</v>
      </c>
      <c r="E213" s="45">
        <f>E212*E208</f>
        <v>75</v>
      </c>
      <c r="F213" s="15">
        <f>SUM(B213:E213)</f>
        <v>362.5</v>
      </c>
    </row>
    <row r="214" spans="1:6" x14ac:dyDescent="0.2">
      <c r="B214" s="8"/>
      <c r="C214" s="44"/>
      <c r="D214" s="8"/>
      <c r="E214" s="44"/>
      <c r="F214" s="8"/>
    </row>
    <row r="215" spans="1:6" ht="17" thickBot="1" x14ac:dyDescent="0.25">
      <c r="B215" s="430" t="s">
        <v>92</v>
      </c>
      <c r="C215" s="431"/>
      <c r="D215" s="431"/>
      <c r="E215" s="431" t="s">
        <v>45</v>
      </c>
      <c r="F215" s="431"/>
    </row>
    <row r="216" spans="1:6" x14ac:dyDescent="0.2">
      <c r="B216" s="36" t="s">
        <v>70</v>
      </c>
      <c r="C216" s="425" t="s">
        <v>60</v>
      </c>
      <c r="D216" s="426"/>
      <c r="E216" s="426"/>
      <c r="F216" s="427"/>
    </row>
    <row r="217" spans="1:6" x14ac:dyDescent="0.2">
      <c r="B217" s="33" t="s">
        <v>56</v>
      </c>
      <c r="C217" s="41" t="s">
        <v>57</v>
      </c>
      <c r="D217" s="40" t="s">
        <v>58</v>
      </c>
      <c r="E217" s="41" t="s">
        <v>59</v>
      </c>
      <c r="F217" s="48" t="s">
        <v>38</v>
      </c>
    </row>
    <row r="218" spans="1:6" x14ac:dyDescent="0.2">
      <c r="A218" s="26" t="s">
        <v>88</v>
      </c>
      <c r="B218" s="33">
        <f>B195</f>
        <v>25</v>
      </c>
      <c r="C218" s="42">
        <v>40</v>
      </c>
      <c r="D218" s="40">
        <v>130</v>
      </c>
      <c r="E218" s="42">
        <v>200</v>
      </c>
      <c r="F218" s="48"/>
    </row>
    <row r="219" spans="1:6" ht="16" x14ac:dyDescent="0.2">
      <c r="B219" s="420" t="s">
        <v>96</v>
      </c>
      <c r="C219" s="421"/>
      <c r="D219" s="421"/>
      <c r="E219" s="421"/>
      <c r="F219" s="422"/>
    </row>
    <row r="220" spans="1:6" x14ac:dyDescent="0.2">
      <c r="A220" s="26" t="s">
        <v>89</v>
      </c>
      <c r="B220" s="60">
        <f>B210</f>
        <v>1.4</v>
      </c>
      <c r="C220" s="9">
        <v>4.5</v>
      </c>
      <c r="D220" s="9">
        <v>2.2999999999999998</v>
      </c>
      <c r="E220" s="9">
        <v>0.8</v>
      </c>
      <c r="F220" s="75"/>
    </row>
    <row r="221" spans="1:6" x14ac:dyDescent="0.2">
      <c r="A221" s="10"/>
      <c r="B221" s="423" t="s">
        <v>136</v>
      </c>
      <c r="C221" s="424"/>
      <c r="D221" s="424"/>
      <c r="E221" s="13">
        <v>1.5</v>
      </c>
      <c r="F221" s="40" t="s">
        <v>63</v>
      </c>
    </row>
    <row r="222" spans="1:6" ht="16" thickBot="1" x14ac:dyDescent="0.25">
      <c r="A222" s="26" t="s">
        <v>89</v>
      </c>
      <c r="B222" s="37" t="s">
        <v>45</v>
      </c>
      <c r="C222" s="67">
        <f>C220*E221</f>
        <v>6.75</v>
      </c>
      <c r="D222" s="66">
        <f>D220*E221</f>
        <v>3.4499999999999997</v>
      </c>
      <c r="E222" s="68">
        <f>E220*E221</f>
        <v>1.2000000000000002</v>
      </c>
      <c r="F222" s="74"/>
    </row>
    <row r="223" spans="1:6" ht="16" thickBot="1" x14ac:dyDescent="0.25">
      <c r="A223" s="10"/>
      <c r="B223" s="14">
        <f>B213</f>
        <v>35</v>
      </c>
      <c r="C223" s="45">
        <f>C222*C218</f>
        <v>270</v>
      </c>
      <c r="D223" s="14">
        <f>D222*D218</f>
        <v>448.49999999999994</v>
      </c>
      <c r="E223" s="45">
        <f>E222*E218</f>
        <v>240.00000000000003</v>
      </c>
      <c r="F223" s="15">
        <f>SUM(B223:E223)</f>
        <v>993.5</v>
      </c>
    </row>
    <row r="225" spans="1:9" ht="17" thickBot="1" x14ac:dyDescent="0.25">
      <c r="B225" s="38" t="s">
        <v>97</v>
      </c>
    </row>
    <row r="226" spans="1:9" x14ac:dyDescent="0.2">
      <c r="B226" s="36" t="s">
        <v>70</v>
      </c>
      <c r="C226" s="425" t="s">
        <v>60</v>
      </c>
      <c r="D226" s="426"/>
      <c r="E226" s="426"/>
      <c r="F226" s="427"/>
    </row>
    <row r="227" spans="1:9" x14ac:dyDescent="0.2">
      <c r="B227" s="33" t="s">
        <v>56</v>
      </c>
      <c r="C227" s="41" t="s">
        <v>57</v>
      </c>
      <c r="D227" s="40" t="s">
        <v>58</v>
      </c>
      <c r="E227" s="41" t="s">
        <v>59</v>
      </c>
      <c r="F227" s="48" t="s">
        <v>38</v>
      </c>
    </row>
    <row r="228" spans="1:9" x14ac:dyDescent="0.2">
      <c r="A228" s="26" t="s">
        <v>88</v>
      </c>
      <c r="B228" s="33">
        <f>B195</f>
        <v>25</v>
      </c>
      <c r="C228" s="42">
        <v>50</v>
      </c>
      <c r="D228" s="40">
        <v>130</v>
      </c>
      <c r="E228" s="42">
        <v>200</v>
      </c>
      <c r="F228" s="48"/>
    </row>
    <row r="229" spans="1:9" ht="16" x14ac:dyDescent="0.2">
      <c r="B229" s="420" t="s">
        <v>98</v>
      </c>
      <c r="C229" s="421"/>
      <c r="D229" s="421"/>
      <c r="E229" s="421"/>
      <c r="F229" s="422"/>
    </row>
    <row r="230" spans="1:9" x14ac:dyDescent="0.2">
      <c r="A230" s="26" t="s">
        <v>89</v>
      </c>
      <c r="B230" s="62">
        <f>B220</f>
        <v>1.4</v>
      </c>
      <c r="C230" s="9">
        <v>9</v>
      </c>
      <c r="D230" s="9">
        <v>4.5</v>
      </c>
      <c r="E230" s="9">
        <v>1.5</v>
      </c>
      <c r="F230" s="73"/>
      <c r="G230" s="10"/>
      <c r="H230" s="10"/>
      <c r="I230" s="10"/>
    </row>
    <row r="231" spans="1:9" x14ac:dyDescent="0.2">
      <c r="B231" s="423" t="s">
        <v>137</v>
      </c>
      <c r="C231" s="424"/>
      <c r="D231" s="424"/>
      <c r="E231" s="13">
        <v>1.75</v>
      </c>
      <c r="F231" s="40" t="s">
        <v>63</v>
      </c>
      <c r="G231" s="10"/>
      <c r="H231" s="10"/>
      <c r="I231" s="10"/>
    </row>
    <row r="232" spans="1:9" ht="16" thickBot="1" x14ac:dyDescent="0.25">
      <c r="A232" s="26" t="s">
        <v>89</v>
      </c>
      <c r="B232" s="37" t="s">
        <v>45</v>
      </c>
      <c r="C232" s="67">
        <f>C230*E231</f>
        <v>15.75</v>
      </c>
      <c r="D232" s="66">
        <f>D230*E231</f>
        <v>7.875</v>
      </c>
      <c r="E232" s="66">
        <f>E230*E231</f>
        <v>2.625</v>
      </c>
      <c r="F232" s="74"/>
      <c r="G232" s="10"/>
      <c r="H232" s="10"/>
      <c r="I232" s="10"/>
    </row>
    <row r="233" spans="1:9" ht="16" thickBot="1" x14ac:dyDescent="0.25">
      <c r="B233" s="14">
        <f>B223</f>
        <v>35</v>
      </c>
      <c r="C233" s="45">
        <f>C232*C228</f>
        <v>787.5</v>
      </c>
      <c r="D233" s="14">
        <f>D232*D228</f>
        <v>1023.75</v>
      </c>
      <c r="E233" s="45">
        <f>E232*E228</f>
        <v>525</v>
      </c>
      <c r="F233" s="15">
        <f>SUM(B233:E233)</f>
        <v>2371.25</v>
      </c>
    </row>
    <row r="234" spans="1:9" ht="16" x14ac:dyDescent="0.2">
      <c r="B234" s="39" t="s">
        <v>45</v>
      </c>
      <c r="G234" s="2"/>
    </row>
    <row r="237" spans="1:9" x14ac:dyDescent="0.2">
      <c r="B237" s="428" t="s">
        <v>64</v>
      </c>
      <c r="C237" s="429"/>
      <c r="D237" s="429"/>
      <c r="E237" s="429"/>
      <c r="F237" s="429"/>
      <c r="G237" s="429"/>
      <c r="H237" s="429"/>
      <c r="I237" s="429"/>
    </row>
    <row r="238" spans="1:9" ht="16" x14ac:dyDescent="0.2">
      <c r="B238" s="39" t="s">
        <v>45</v>
      </c>
      <c r="G238" s="2"/>
    </row>
    <row r="239" spans="1:9" x14ac:dyDescent="0.2">
      <c r="B239" s="4"/>
      <c r="C239" s="4"/>
      <c r="D239" s="4"/>
      <c r="E239" s="4"/>
      <c r="F239" s="4"/>
      <c r="G239" s="4"/>
      <c r="H239" s="4"/>
      <c r="I239" s="4"/>
    </row>
    <row r="240" spans="1:9" ht="17" thickBot="1" x14ac:dyDescent="0.25">
      <c r="B240" s="430" t="s">
        <v>90</v>
      </c>
      <c r="C240" s="431"/>
      <c r="D240" s="431"/>
      <c r="E240" s="431"/>
      <c r="F240" s="431"/>
      <c r="G240" s="2"/>
    </row>
    <row r="241" spans="1:7" x14ac:dyDescent="0.2">
      <c r="B241" s="32" t="s">
        <v>55</v>
      </c>
      <c r="C241" s="425" t="s">
        <v>60</v>
      </c>
      <c r="D241" s="426"/>
      <c r="E241" s="426"/>
      <c r="F241" s="427"/>
    </row>
    <row r="242" spans="1:7" x14ac:dyDescent="0.2">
      <c r="B242" s="33" t="s">
        <v>56</v>
      </c>
      <c r="C242" s="41" t="s">
        <v>86</v>
      </c>
      <c r="D242" s="40" t="s">
        <v>87</v>
      </c>
      <c r="E242" s="41" t="s">
        <v>91</v>
      </c>
      <c r="F242" s="48" t="s">
        <v>38</v>
      </c>
    </row>
    <row r="243" spans="1:7" x14ac:dyDescent="0.2">
      <c r="A243" s="26" t="s">
        <v>88</v>
      </c>
      <c r="B243" s="33">
        <v>39.9</v>
      </c>
      <c r="C243" s="42">
        <v>50</v>
      </c>
      <c r="D243" s="40">
        <v>110</v>
      </c>
      <c r="E243" s="42">
        <v>210</v>
      </c>
      <c r="F243" s="48"/>
    </row>
    <row r="244" spans="1:7" ht="16" thickBot="1" x14ac:dyDescent="0.25">
      <c r="A244" s="26" t="s">
        <v>89</v>
      </c>
      <c r="B244" s="76">
        <v>2.5</v>
      </c>
      <c r="C244" s="9">
        <v>5</v>
      </c>
      <c r="D244" s="66">
        <v>2.5</v>
      </c>
      <c r="E244" s="66">
        <v>0.83</v>
      </c>
      <c r="F244" s="75"/>
    </row>
    <row r="245" spans="1:7" ht="16" thickBot="1" x14ac:dyDescent="0.25">
      <c r="B245" s="6">
        <f>B244*B243</f>
        <v>99.75</v>
      </c>
      <c r="C245" s="43">
        <f>C244*C243</f>
        <v>250</v>
      </c>
      <c r="D245" s="7">
        <f>D244*D243</f>
        <v>275</v>
      </c>
      <c r="E245" s="47">
        <f>E244*E243</f>
        <v>174.29999999999998</v>
      </c>
      <c r="F245" s="5">
        <f>SUM(B245:E245)</f>
        <v>799.05</v>
      </c>
    </row>
    <row r="246" spans="1:7" ht="16" thickBot="1" x14ac:dyDescent="0.25"/>
    <row r="247" spans="1:7" ht="17" x14ac:dyDescent="0.25">
      <c r="B247" s="34" t="s">
        <v>61</v>
      </c>
      <c r="C247" s="425" t="s">
        <v>62</v>
      </c>
      <c r="D247" s="426"/>
      <c r="E247" s="426"/>
      <c r="F247" s="427"/>
      <c r="G247" s="2"/>
    </row>
    <row r="248" spans="1:7" x14ac:dyDescent="0.2">
      <c r="B248" s="33" t="s">
        <v>56</v>
      </c>
      <c r="C248" s="41" t="s">
        <v>57</v>
      </c>
      <c r="D248" s="40" t="s">
        <v>58</v>
      </c>
      <c r="E248" s="41" t="s">
        <v>59</v>
      </c>
      <c r="F248" s="48" t="s">
        <v>38</v>
      </c>
    </row>
    <row r="249" spans="1:7" x14ac:dyDescent="0.2">
      <c r="A249" s="26" t="s">
        <v>88</v>
      </c>
      <c r="B249" s="33">
        <f>B243</f>
        <v>39.9</v>
      </c>
      <c r="C249" s="42">
        <v>90</v>
      </c>
      <c r="D249" s="40">
        <v>330</v>
      </c>
      <c r="E249" s="42">
        <v>400</v>
      </c>
      <c r="F249" s="48"/>
    </row>
    <row r="250" spans="1:7" ht="16" thickBot="1" x14ac:dyDescent="0.25">
      <c r="A250" s="26" t="s">
        <v>89</v>
      </c>
      <c r="B250" s="60">
        <f>B244</f>
        <v>2.5</v>
      </c>
      <c r="C250" s="9">
        <v>5</v>
      </c>
      <c r="D250" s="9">
        <v>5</v>
      </c>
      <c r="E250" s="66">
        <v>0.8</v>
      </c>
      <c r="F250" s="75"/>
    </row>
    <row r="251" spans="1:7" ht="16" thickBot="1" x14ac:dyDescent="0.25">
      <c r="B251" s="6">
        <f>B245</f>
        <v>99.75</v>
      </c>
      <c r="C251" s="43">
        <f>C250*C249</f>
        <v>450</v>
      </c>
      <c r="D251" s="7">
        <f>D250*D249</f>
        <v>1650</v>
      </c>
      <c r="E251" s="47">
        <f>E250*E249</f>
        <v>320</v>
      </c>
      <c r="F251" s="5">
        <f>SUM(B251:E251)</f>
        <v>2519.75</v>
      </c>
    </row>
    <row r="252" spans="1:7" x14ac:dyDescent="0.2">
      <c r="B252" s="8"/>
      <c r="C252" s="44"/>
      <c r="D252" s="8"/>
      <c r="E252" s="44"/>
      <c r="F252" s="8"/>
    </row>
    <row r="253" spans="1:7" ht="17" thickBot="1" x14ac:dyDescent="0.25">
      <c r="B253" s="35" t="s">
        <v>69</v>
      </c>
      <c r="E253" s="10" t="s">
        <v>45</v>
      </c>
    </row>
    <row r="254" spans="1:7" x14ac:dyDescent="0.2">
      <c r="B254" s="36" t="s">
        <v>70</v>
      </c>
      <c r="C254" s="425" t="s">
        <v>60</v>
      </c>
      <c r="D254" s="426"/>
      <c r="E254" s="426"/>
      <c r="F254" s="427"/>
    </row>
    <row r="255" spans="1:7" x14ac:dyDescent="0.2">
      <c r="B255" s="33" t="s">
        <v>56</v>
      </c>
      <c r="C255" s="41" t="s">
        <v>57</v>
      </c>
      <c r="D255" s="40" t="s">
        <v>58</v>
      </c>
      <c r="E255" s="41" t="s">
        <v>59</v>
      </c>
      <c r="F255" s="48" t="s">
        <v>38</v>
      </c>
    </row>
    <row r="256" spans="1:7" x14ac:dyDescent="0.2">
      <c r="A256" s="26" t="s">
        <v>88</v>
      </c>
      <c r="B256" s="33">
        <f>B243</f>
        <v>39.9</v>
      </c>
      <c r="C256" s="42">
        <v>50</v>
      </c>
      <c r="D256" s="40">
        <v>130</v>
      </c>
      <c r="E256" s="42">
        <v>200</v>
      </c>
      <c r="F256" s="48"/>
    </row>
    <row r="257" spans="1:6" ht="16" x14ac:dyDescent="0.2">
      <c r="B257" s="420" t="s">
        <v>95</v>
      </c>
      <c r="C257" s="421"/>
      <c r="D257" s="421"/>
      <c r="E257" s="421"/>
      <c r="F257" s="422"/>
    </row>
    <row r="258" spans="1:6" x14ac:dyDescent="0.2">
      <c r="A258" s="26" t="s">
        <v>89</v>
      </c>
      <c r="B258" s="76">
        <v>3.5</v>
      </c>
      <c r="C258" s="9">
        <v>9.9</v>
      </c>
      <c r="D258" s="9">
        <v>4.9000000000000004</v>
      </c>
      <c r="E258" s="9">
        <v>1.6</v>
      </c>
      <c r="F258" s="75"/>
    </row>
    <row r="259" spans="1:6" x14ac:dyDescent="0.2">
      <c r="B259" s="423" t="s">
        <v>127</v>
      </c>
      <c r="C259" s="424"/>
      <c r="D259" s="424"/>
      <c r="E259" s="13">
        <v>1.25</v>
      </c>
      <c r="F259" s="40" t="s">
        <v>63</v>
      </c>
    </row>
    <row r="260" spans="1:6" ht="16" thickBot="1" x14ac:dyDescent="0.25">
      <c r="A260" s="26" t="s">
        <v>89</v>
      </c>
      <c r="B260" s="37" t="s">
        <v>45</v>
      </c>
      <c r="C260" s="66">
        <f>C258*E259</f>
        <v>12.375</v>
      </c>
      <c r="D260" s="66">
        <f>D258*1.25</f>
        <v>6.125</v>
      </c>
      <c r="E260" s="66">
        <f>E258*1.25</f>
        <v>2</v>
      </c>
      <c r="F260" s="75"/>
    </row>
    <row r="261" spans="1:6" ht="16" thickBot="1" x14ac:dyDescent="0.25">
      <c r="B261" s="14">
        <f>B258*B256</f>
        <v>139.65</v>
      </c>
      <c r="C261" s="45">
        <f>C260*C256</f>
        <v>618.75</v>
      </c>
      <c r="D261" s="14">
        <f>D260*D256</f>
        <v>796.25</v>
      </c>
      <c r="E261" s="45">
        <f>E260*E256</f>
        <v>400</v>
      </c>
      <c r="F261" s="15">
        <f>SUM(B261:E261)</f>
        <v>1954.65</v>
      </c>
    </row>
    <row r="262" spans="1:6" x14ac:dyDescent="0.2">
      <c r="B262" s="8"/>
      <c r="C262" s="44"/>
      <c r="D262" s="8"/>
      <c r="E262" s="44"/>
      <c r="F262" s="8"/>
    </row>
    <row r="263" spans="1:6" ht="17" thickBot="1" x14ac:dyDescent="0.25">
      <c r="B263" s="430" t="s">
        <v>92</v>
      </c>
      <c r="C263" s="431"/>
      <c r="D263" s="431"/>
      <c r="E263" s="431" t="s">
        <v>45</v>
      </c>
      <c r="F263" s="431"/>
    </row>
    <row r="264" spans="1:6" x14ac:dyDescent="0.2">
      <c r="B264" s="36" t="s">
        <v>70</v>
      </c>
      <c r="C264" s="425" t="s">
        <v>60</v>
      </c>
      <c r="D264" s="426"/>
      <c r="E264" s="426"/>
      <c r="F264" s="427"/>
    </row>
    <row r="265" spans="1:6" x14ac:dyDescent="0.2">
      <c r="B265" s="33" t="s">
        <v>56</v>
      </c>
      <c r="C265" s="41" t="s">
        <v>57</v>
      </c>
      <c r="D265" s="40" t="s">
        <v>58</v>
      </c>
      <c r="E265" s="41" t="s">
        <v>59</v>
      </c>
      <c r="F265" s="48" t="s">
        <v>38</v>
      </c>
    </row>
    <row r="266" spans="1:6" x14ac:dyDescent="0.2">
      <c r="A266" s="26" t="s">
        <v>88</v>
      </c>
      <c r="B266" s="33">
        <f>B243</f>
        <v>39.9</v>
      </c>
      <c r="C266" s="42">
        <v>40</v>
      </c>
      <c r="D266" s="40">
        <v>130</v>
      </c>
      <c r="E266" s="42">
        <v>200</v>
      </c>
      <c r="F266" s="48"/>
    </row>
    <row r="267" spans="1:6" ht="16" x14ac:dyDescent="0.2">
      <c r="B267" s="420" t="s">
        <v>96</v>
      </c>
      <c r="C267" s="421"/>
      <c r="D267" s="421"/>
      <c r="E267" s="421"/>
      <c r="F267" s="422"/>
    </row>
    <row r="268" spans="1:6" x14ac:dyDescent="0.2">
      <c r="A268" s="26" t="s">
        <v>89</v>
      </c>
      <c r="B268" s="60">
        <f>B258</f>
        <v>3.5</v>
      </c>
      <c r="C268" s="9">
        <v>19.8</v>
      </c>
      <c r="D268" s="9">
        <v>9.9</v>
      </c>
      <c r="E268" s="9">
        <v>3.3</v>
      </c>
      <c r="F268" s="75"/>
    </row>
    <row r="269" spans="1:6" x14ac:dyDescent="0.2">
      <c r="A269" s="10"/>
      <c r="B269" s="423" t="s">
        <v>136</v>
      </c>
      <c r="C269" s="424"/>
      <c r="D269" s="424"/>
      <c r="E269" s="13">
        <v>1.5</v>
      </c>
      <c r="F269" s="40" t="s">
        <v>63</v>
      </c>
    </row>
    <row r="270" spans="1:6" ht="16" thickBot="1" x14ac:dyDescent="0.25">
      <c r="A270" s="26" t="s">
        <v>89</v>
      </c>
      <c r="B270" s="37" t="s">
        <v>45</v>
      </c>
      <c r="C270" s="67">
        <f>C268*E269</f>
        <v>29.700000000000003</v>
      </c>
      <c r="D270" s="66">
        <f>D268*E269</f>
        <v>14.850000000000001</v>
      </c>
      <c r="E270" s="68">
        <f>E268*E269</f>
        <v>4.9499999999999993</v>
      </c>
      <c r="F270" s="74"/>
    </row>
    <row r="271" spans="1:6" ht="16" thickBot="1" x14ac:dyDescent="0.25">
      <c r="A271" s="10"/>
      <c r="B271" s="14">
        <f>B261</f>
        <v>139.65</v>
      </c>
      <c r="C271" s="45">
        <f>C270*C266</f>
        <v>1188</v>
      </c>
      <c r="D271" s="14">
        <f>D270*D266</f>
        <v>1930.5000000000002</v>
      </c>
      <c r="E271" s="45">
        <f>E270*E266</f>
        <v>989.99999999999989</v>
      </c>
      <c r="F271" s="15">
        <f>SUM(B271:E271)</f>
        <v>4248.1500000000005</v>
      </c>
    </row>
    <row r="273" spans="1:9" ht="17" thickBot="1" x14ac:dyDescent="0.25">
      <c r="B273" s="38" t="s">
        <v>97</v>
      </c>
    </row>
    <row r="274" spans="1:9" x14ac:dyDescent="0.2">
      <c r="B274" s="36" t="s">
        <v>70</v>
      </c>
      <c r="C274" s="425" t="s">
        <v>60</v>
      </c>
      <c r="D274" s="426"/>
      <c r="E274" s="426"/>
      <c r="F274" s="427"/>
    </row>
    <row r="275" spans="1:9" x14ac:dyDescent="0.2">
      <c r="B275" s="33" t="s">
        <v>56</v>
      </c>
      <c r="C275" s="41" t="s">
        <v>57</v>
      </c>
      <c r="D275" s="40" t="s">
        <v>58</v>
      </c>
      <c r="E275" s="41" t="s">
        <v>59</v>
      </c>
      <c r="F275" s="48" t="s">
        <v>38</v>
      </c>
    </row>
    <row r="276" spans="1:9" x14ac:dyDescent="0.2">
      <c r="A276" s="26" t="s">
        <v>88</v>
      </c>
      <c r="B276" s="33">
        <f>B243</f>
        <v>39.9</v>
      </c>
      <c r="C276" s="42">
        <v>50</v>
      </c>
      <c r="D276" s="40">
        <v>130</v>
      </c>
      <c r="E276" s="42">
        <v>200</v>
      </c>
      <c r="F276" s="48"/>
    </row>
    <row r="277" spans="1:9" ht="16" x14ac:dyDescent="0.2">
      <c r="B277" s="420" t="s">
        <v>98</v>
      </c>
      <c r="C277" s="421"/>
      <c r="D277" s="421"/>
      <c r="E277" s="421"/>
      <c r="F277" s="422"/>
    </row>
    <row r="278" spans="1:9" x14ac:dyDescent="0.2">
      <c r="A278" s="26" t="s">
        <v>89</v>
      </c>
      <c r="B278" s="62">
        <f>B268</f>
        <v>3.5</v>
      </c>
      <c r="C278" s="9">
        <v>39.6</v>
      </c>
      <c r="D278" s="9">
        <v>19.8</v>
      </c>
      <c r="E278" s="9">
        <v>6.6</v>
      </c>
      <c r="F278" s="73"/>
      <c r="G278" s="10"/>
      <c r="H278" s="10"/>
      <c r="I278" s="10"/>
    </row>
    <row r="279" spans="1:9" x14ac:dyDescent="0.2">
      <c r="B279" s="423" t="s">
        <v>137</v>
      </c>
      <c r="C279" s="424"/>
      <c r="D279" s="424"/>
      <c r="E279" s="13">
        <v>1.75</v>
      </c>
      <c r="F279" s="40" t="s">
        <v>63</v>
      </c>
      <c r="G279" s="10"/>
      <c r="H279" s="10"/>
      <c r="I279" s="10"/>
    </row>
    <row r="280" spans="1:9" ht="16" thickBot="1" x14ac:dyDescent="0.25">
      <c r="A280" s="26" t="s">
        <v>89</v>
      </c>
      <c r="B280" s="37" t="s">
        <v>45</v>
      </c>
      <c r="C280" s="67">
        <f>C278*E279</f>
        <v>69.3</v>
      </c>
      <c r="D280" s="66">
        <f>D278*E279</f>
        <v>34.65</v>
      </c>
      <c r="E280" s="66">
        <f>E278*E279</f>
        <v>11.549999999999999</v>
      </c>
      <c r="F280" s="74"/>
      <c r="G280" s="10"/>
      <c r="H280" s="10"/>
      <c r="I280" s="10"/>
    </row>
    <row r="281" spans="1:9" ht="16" thickBot="1" x14ac:dyDescent="0.25">
      <c r="B281" s="14">
        <f>B271</f>
        <v>139.65</v>
      </c>
      <c r="C281" s="45">
        <f>C280*C276</f>
        <v>3465</v>
      </c>
      <c r="D281" s="14">
        <f>D280*D276</f>
        <v>4504.5</v>
      </c>
      <c r="E281" s="45">
        <f>E280*E276</f>
        <v>2310</v>
      </c>
      <c r="F281" s="15">
        <f>SUM(B281:E281)</f>
        <v>10419.15</v>
      </c>
    </row>
    <row r="282" spans="1:9" ht="16" x14ac:dyDescent="0.2">
      <c r="B282" s="39" t="s">
        <v>45</v>
      </c>
      <c r="G282" s="2"/>
    </row>
    <row r="287" spans="1:9" x14ac:dyDescent="0.2">
      <c r="B287" s="428" t="s">
        <v>65</v>
      </c>
      <c r="C287" s="429"/>
      <c r="D287" s="429"/>
      <c r="E287" s="429"/>
      <c r="F287" s="429"/>
      <c r="G287" s="429"/>
      <c r="H287" s="429"/>
      <c r="I287" s="429"/>
    </row>
    <row r="288" spans="1:9" ht="16" x14ac:dyDescent="0.2">
      <c r="B288" s="39" t="s">
        <v>45</v>
      </c>
      <c r="G288" s="2"/>
    </row>
    <row r="289" spans="1:9" x14ac:dyDescent="0.2">
      <c r="B289" s="4"/>
      <c r="C289" s="4"/>
      <c r="D289" s="4"/>
      <c r="E289" s="4"/>
      <c r="F289" s="4"/>
      <c r="G289" s="4"/>
      <c r="H289" s="4"/>
      <c r="I289" s="4"/>
    </row>
    <row r="290" spans="1:9" ht="17" thickBot="1" x14ac:dyDescent="0.25">
      <c r="B290" s="430" t="s">
        <v>90</v>
      </c>
      <c r="C290" s="431"/>
      <c r="D290" s="431"/>
      <c r="E290" s="431"/>
      <c r="F290" s="431"/>
      <c r="G290" s="2"/>
    </row>
    <row r="291" spans="1:9" x14ac:dyDescent="0.2">
      <c r="B291" s="32" t="s">
        <v>55</v>
      </c>
      <c r="C291" s="425" t="s">
        <v>60</v>
      </c>
      <c r="D291" s="426"/>
      <c r="E291" s="426"/>
      <c r="F291" s="427"/>
    </row>
    <row r="292" spans="1:9" x14ac:dyDescent="0.2">
      <c r="B292" s="33" t="s">
        <v>56</v>
      </c>
      <c r="C292" s="41" t="s">
        <v>86</v>
      </c>
      <c r="D292" s="40" t="s">
        <v>87</v>
      </c>
      <c r="E292" s="41" t="s">
        <v>91</v>
      </c>
      <c r="F292" s="48" t="s">
        <v>38</v>
      </c>
    </row>
    <row r="293" spans="1:9" x14ac:dyDescent="0.2">
      <c r="A293" s="26" t="s">
        <v>88</v>
      </c>
      <c r="B293" s="33">
        <v>80</v>
      </c>
      <c r="C293" s="42">
        <v>50</v>
      </c>
      <c r="D293" s="40">
        <v>110</v>
      </c>
      <c r="E293" s="42">
        <v>210</v>
      </c>
      <c r="F293" s="48"/>
    </row>
    <row r="294" spans="1:9" ht="16" thickBot="1" x14ac:dyDescent="0.25">
      <c r="A294" s="26" t="s">
        <v>89</v>
      </c>
      <c r="B294" s="76">
        <v>2.5</v>
      </c>
      <c r="C294" s="9">
        <v>7.3</v>
      </c>
      <c r="D294" s="66">
        <v>3.65</v>
      </c>
      <c r="E294" s="66">
        <v>1.22</v>
      </c>
      <c r="F294" s="75"/>
    </row>
    <row r="295" spans="1:9" ht="16" thickBot="1" x14ac:dyDescent="0.25">
      <c r="B295" s="6">
        <f>B294*B293</f>
        <v>200</v>
      </c>
      <c r="C295" s="43">
        <f>C294*C293</f>
        <v>365</v>
      </c>
      <c r="D295" s="7">
        <f>D294*D293</f>
        <v>401.5</v>
      </c>
      <c r="E295" s="47">
        <f>E294*E293</f>
        <v>256.2</v>
      </c>
      <c r="F295" s="5">
        <f>SUM(B295:E295)</f>
        <v>1222.7</v>
      </c>
    </row>
    <row r="296" spans="1:9" ht="16" thickBot="1" x14ac:dyDescent="0.25"/>
    <row r="297" spans="1:9" ht="17" x14ac:dyDescent="0.25">
      <c r="B297" s="34" t="s">
        <v>61</v>
      </c>
      <c r="C297" s="425" t="s">
        <v>62</v>
      </c>
      <c r="D297" s="426"/>
      <c r="E297" s="426"/>
      <c r="F297" s="427"/>
      <c r="G297" s="2"/>
    </row>
    <row r="298" spans="1:9" x14ac:dyDescent="0.2">
      <c r="B298" s="33" t="s">
        <v>56</v>
      </c>
      <c r="C298" s="41" t="s">
        <v>57</v>
      </c>
      <c r="D298" s="40" t="s">
        <v>58</v>
      </c>
      <c r="E298" s="41" t="s">
        <v>59</v>
      </c>
      <c r="F298" s="48" t="s">
        <v>38</v>
      </c>
    </row>
    <row r="299" spans="1:9" x14ac:dyDescent="0.2">
      <c r="A299" s="26" t="s">
        <v>88</v>
      </c>
      <c r="B299" s="33">
        <f>B293</f>
        <v>80</v>
      </c>
      <c r="C299" s="42">
        <v>90</v>
      </c>
      <c r="D299" s="40">
        <v>330</v>
      </c>
      <c r="E299" s="42">
        <v>400</v>
      </c>
      <c r="F299" s="48"/>
    </row>
    <row r="300" spans="1:9" ht="16" thickBot="1" x14ac:dyDescent="0.25">
      <c r="A300" s="26" t="s">
        <v>89</v>
      </c>
      <c r="B300" s="60">
        <f>B294</f>
        <v>2.5</v>
      </c>
      <c r="C300" s="9">
        <v>7.3</v>
      </c>
      <c r="D300" s="9">
        <v>7.3</v>
      </c>
      <c r="E300" s="66">
        <v>1.22</v>
      </c>
      <c r="F300" s="75"/>
    </row>
    <row r="301" spans="1:9" ht="16" thickBot="1" x14ac:dyDescent="0.25">
      <c r="B301" s="6">
        <f>B295</f>
        <v>200</v>
      </c>
      <c r="C301" s="43">
        <f>C300*C299</f>
        <v>657</v>
      </c>
      <c r="D301" s="7">
        <f>D300*D299</f>
        <v>2409</v>
      </c>
      <c r="E301" s="47">
        <f>E300*E299</f>
        <v>488</v>
      </c>
      <c r="F301" s="5">
        <f>SUM(B301:E301)</f>
        <v>3754</v>
      </c>
    </row>
    <row r="302" spans="1:9" x14ac:dyDescent="0.2">
      <c r="B302" s="8"/>
      <c r="C302" s="44"/>
      <c r="D302" s="8"/>
      <c r="E302" s="44"/>
      <c r="F302" s="8"/>
    </row>
    <row r="303" spans="1:9" ht="17" thickBot="1" x14ac:dyDescent="0.25">
      <c r="B303" s="35" t="s">
        <v>69</v>
      </c>
      <c r="E303" s="10" t="s">
        <v>45</v>
      </c>
    </row>
    <row r="304" spans="1:9" x14ac:dyDescent="0.2">
      <c r="B304" s="36" t="s">
        <v>70</v>
      </c>
      <c r="C304" s="425" t="s">
        <v>60</v>
      </c>
      <c r="D304" s="426"/>
      <c r="E304" s="426"/>
      <c r="F304" s="427"/>
    </row>
    <row r="305" spans="1:6" x14ac:dyDescent="0.2">
      <c r="B305" s="33" t="s">
        <v>56</v>
      </c>
      <c r="C305" s="41" t="s">
        <v>57</v>
      </c>
      <c r="D305" s="40" t="s">
        <v>58</v>
      </c>
      <c r="E305" s="41" t="s">
        <v>59</v>
      </c>
      <c r="F305" s="48" t="s">
        <v>38</v>
      </c>
    </row>
    <row r="306" spans="1:6" x14ac:dyDescent="0.2">
      <c r="A306" s="26" t="s">
        <v>88</v>
      </c>
      <c r="B306" s="33">
        <f>B293</f>
        <v>80</v>
      </c>
      <c r="C306" s="42">
        <v>50</v>
      </c>
      <c r="D306" s="40">
        <v>130</v>
      </c>
      <c r="E306" s="42">
        <v>200</v>
      </c>
      <c r="F306" s="48"/>
    </row>
    <row r="307" spans="1:6" ht="16" x14ac:dyDescent="0.2">
      <c r="B307" s="420" t="s">
        <v>95</v>
      </c>
      <c r="C307" s="421"/>
      <c r="D307" s="421"/>
      <c r="E307" s="421"/>
      <c r="F307" s="422"/>
    </row>
    <row r="308" spans="1:6" x14ac:dyDescent="0.2">
      <c r="A308" s="26" t="s">
        <v>89</v>
      </c>
      <c r="B308" s="76">
        <v>3.5</v>
      </c>
      <c r="C308" s="9">
        <v>10.8</v>
      </c>
      <c r="D308" s="9">
        <v>5.4</v>
      </c>
      <c r="E308" s="9">
        <v>1.8</v>
      </c>
      <c r="F308" s="75"/>
    </row>
    <row r="309" spans="1:6" x14ac:dyDescent="0.2">
      <c r="B309" s="423" t="s">
        <v>127</v>
      </c>
      <c r="C309" s="424"/>
      <c r="D309" s="424"/>
      <c r="E309" s="13">
        <v>1.25</v>
      </c>
      <c r="F309" s="40" t="s">
        <v>63</v>
      </c>
    </row>
    <row r="310" spans="1:6" ht="16" thickBot="1" x14ac:dyDescent="0.25">
      <c r="A310" s="26" t="s">
        <v>89</v>
      </c>
      <c r="B310" s="37" t="s">
        <v>45</v>
      </c>
      <c r="C310" s="66">
        <f>C308*E309</f>
        <v>13.5</v>
      </c>
      <c r="D310" s="66">
        <f>D308*1.25</f>
        <v>6.75</v>
      </c>
      <c r="E310" s="66">
        <f>E308*1.25</f>
        <v>2.25</v>
      </c>
      <c r="F310" s="75"/>
    </row>
    <row r="311" spans="1:6" ht="16" thickBot="1" x14ac:dyDescent="0.25">
      <c r="B311" s="14">
        <f>B308*B306</f>
        <v>280</v>
      </c>
      <c r="C311" s="45">
        <f>C310*C306</f>
        <v>675</v>
      </c>
      <c r="D311" s="14">
        <f>D310*D306</f>
        <v>877.5</v>
      </c>
      <c r="E311" s="45">
        <f>E310*E306</f>
        <v>450</v>
      </c>
      <c r="F311" s="15">
        <f>SUM(B311:E311)</f>
        <v>2282.5</v>
      </c>
    </row>
    <row r="312" spans="1:6" x14ac:dyDescent="0.2">
      <c r="B312" s="8"/>
      <c r="C312" s="44"/>
      <c r="D312" s="8"/>
      <c r="E312" s="44"/>
      <c r="F312" s="8"/>
    </row>
    <row r="313" spans="1:6" ht="17" thickBot="1" x14ac:dyDescent="0.25">
      <c r="B313" s="430" t="s">
        <v>92</v>
      </c>
      <c r="C313" s="431"/>
      <c r="D313" s="431"/>
      <c r="E313" s="431" t="s">
        <v>45</v>
      </c>
      <c r="F313" s="431"/>
    </row>
    <row r="314" spans="1:6" x14ac:dyDescent="0.2">
      <c r="B314" s="36" t="s">
        <v>70</v>
      </c>
      <c r="C314" s="425" t="s">
        <v>60</v>
      </c>
      <c r="D314" s="426"/>
      <c r="E314" s="426"/>
      <c r="F314" s="427"/>
    </row>
    <row r="315" spans="1:6" x14ac:dyDescent="0.2">
      <c r="B315" s="33" t="s">
        <v>56</v>
      </c>
      <c r="C315" s="41" t="s">
        <v>57</v>
      </c>
      <c r="D315" s="40" t="s">
        <v>58</v>
      </c>
      <c r="E315" s="41" t="s">
        <v>59</v>
      </c>
      <c r="F315" s="48" t="s">
        <v>38</v>
      </c>
    </row>
    <row r="316" spans="1:6" x14ac:dyDescent="0.2">
      <c r="A316" s="26" t="s">
        <v>88</v>
      </c>
      <c r="B316" s="33">
        <f>B293</f>
        <v>80</v>
      </c>
      <c r="C316" s="42">
        <v>40</v>
      </c>
      <c r="D316" s="40">
        <v>130</v>
      </c>
      <c r="E316" s="42">
        <v>200</v>
      </c>
      <c r="F316" s="48"/>
    </row>
    <row r="317" spans="1:6" ht="16" x14ac:dyDescent="0.2">
      <c r="B317" s="420" t="s">
        <v>96</v>
      </c>
      <c r="C317" s="421"/>
      <c r="D317" s="421"/>
      <c r="E317" s="421"/>
      <c r="F317" s="422"/>
    </row>
    <row r="318" spans="1:6" x14ac:dyDescent="0.2">
      <c r="A318" s="26" t="s">
        <v>89</v>
      </c>
      <c r="B318" s="60">
        <f>B308</f>
        <v>3.5</v>
      </c>
      <c r="C318" s="9">
        <v>20</v>
      </c>
      <c r="D318" s="9">
        <v>10</v>
      </c>
      <c r="E318" s="9">
        <v>3.3</v>
      </c>
      <c r="F318" s="75"/>
    </row>
    <row r="319" spans="1:6" x14ac:dyDescent="0.2">
      <c r="A319" s="10"/>
      <c r="B319" s="423" t="s">
        <v>136</v>
      </c>
      <c r="C319" s="424"/>
      <c r="D319" s="424"/>
      <c r="E319" s="13">
        <v>1.5</v>
      </c>
      <c r="F319" s="40" t="s">
        <v>63</v>
      </c>
    </row>
    <row r="320" spans="1:6" ht="16" thickBot="1" x14ac:dyDescent="0.25">
      <c r="A320" s="26" t="s">
        <v>89</v>
      </c>
      <c r="B320" s="37" t="s">
        <v>45</v>
      </c>
      <c r="C320" s="67">
        <f>C318*E319</f>
        <v>30</v>
      </c>
      <c r="D320" s="66">
        <f>D318*E319</f>
        <v>15</v>
      </c>
      <c r="E320" s="68">
        <f>E318*E319</f>
        <v>4.9499999999999993</v>
      </c>
      <c r="F320" s="74"/>
    </row>
    <row r="321" spans="1:9" ht="16" thickBot="1" x14ac:dyDescent="0.25">
      <c r="A321" s="10"/>
      <c r="B321" s="14">
        <f>B311</f>
        <v>280</v>
      </c>
      <c r="C321" s="45">
        <f>C320*C316</f>
        <v>1200</v>
      </c>
      <c r="D321" s="14">
        <f>D320*D316</f>
        <v>1950</v>
      </c>
      <c r="E321" s="45">
        <f>E320*E316</f>
        <v>989.99999999999989</v>
      </c>
      <c r="F321" s="15">
        <f>SUM(B321:E321)</f>
        <v>4420</v>
      </c>
    </row>
    <row r="323" spans="1:9" ht="17" thickBot="1" x14ac:dyDescent="0.25">
      <c r="B323" s="38" t="s">
        <v>97</v>
      </c>
    </row>
    <row r="324" spans="1:9" x14ac:dyDescent="0.2">
      <c r="B324" s="36" t="s">
        <v>70</v>
      </c>
      <c r="C324" s="425" t="s">
        <v>60</v>
      </c>
      <c r="D324" s="426"/>
      <c r="E324" s="426"/>
      <c r="F324" s="427"/>
    </row>
    <row r="325" spans="1:9" x14ac:dyDescent="0.2">
      <c r="B325" s="33" t="s">
        <v>56</v>
      </c>
      <c r="C325" s="41" t="s">
        <v>57</v>
      </c>
      <c r="D325" s="40" t="s">
        <v>58</v>
      </c>
      <c r="E325" s="41" t="s">
        <v>59</v>
      </c>
      <c r="F325" s="48" t="s">
        <v>38</v>
      </c>
    </row>
    <row r="326" spans="1:9" x14ac:dyDescent="0.2">
      <c r="A326" s="26" t="s">
        <v>88</v>
      </c>
      <c r="B326" s="33">
        <f>B293</f>
        <v>80</v>
      </c>
      <c r="C326" s="42">
        <v>50</v>
      </c>
      <c r="D326" s="40">
        <v>130</v>
      </c>
      <c r="E326" s="42">
        <v>200</v>
      </c>
      <c r="F326" s="48"/>
    </row>
    <row r="327" spans="1:9" ht="16" x14ac:dyDescent="0.2">
      <c r="B327" s="420" t="s">
        <v>98</v>
      </c>
      <c r="C327" s="421"/>
      <c r="D327" s="421"/>
      <c r="E327" s="421"/>
      <c r="F327" s="422"/>
    </row>
    <row r="328" spans="1:9" x14ac:dyDescent="0.2">
      <c r="A328" s="26" t="s">
        <v>89</v>
      </c>
      <c r="B328" s="62">
        <f>B318</f>
        <v>3.5</v>
      </c>
      <c r="C328" s="9">
        <v>40</v>
      </c>
      <c r="D328" s="9">
        <v>20</v>
      </c>
      <c r="E328" s="9">
        <v>6.7</v>
      </c>
      <c r="F328" s="73"/>
      <c r="G328" s="10"/>
      <c r="H328" s="10"/>
      <c r="I328" s="10"/>
    </row>
    <row r="329" spans="1:9" x14ac:dyDescent="0.2">
      <c r="B329" s="423" t="s">
        <v>137</v>
      </c>
      <c r="C329" s="424"/>
      <c r="D329" s="424"/>
      <c r="E329" s="13">
        <v>1.75</v>
      </c>
      <c r="F329" s="40" t="s">
        <v>63</v>
      </c>
      <c r="G329" s="10"/>
      <c r="H329" s="10"/>
      <c r="I329" s="10"/>
    </row>
    <row r="330" spans="1:9" ht="16" thickBot="1" x14ac:dyDescent="0.25">
      <c r="A330" s="26" t="s">
        <v>89</v>
      </c>
      <c r="B330" s="37" t="s">
        <v>45</v>
      </c>
      <c r="C330" s="67">
        <f>C328*E329</f>
        <v>70</v>
      </c>
      <c r="D330" s="66">
        <f>D328*E329</f>
        <v>35</v>
      </c>
      <c r="E330" s="66">
        <f>E328*E329</f>
        <v>11.725</v>
      </c>
      <c r="F330" s="74"/>
      <c r="G330" s="10"/>
      <c r="H330" s="10"/>
      <c r="I330" s="10"/>
    </row>
    <row r="331" spans="1:9" ht="16" thickBot="1" x14ac:dyDescent="0.25">
      <c r="B331" s="14">
        <f>B321</f>
        <v>280</v>
      </c>
      <c r="C331" s="45">
        <f>C330*C326</f>
        <v>3500</v>
      </c>
      <c r="D331" s="14">
        <f>D330*D326</f>
        <v>4550</v>
      </c>
      <c r="E331" s="45">
        <f>E330*E326</f>
        <v>2345</v>
      </c>
      <c r="F331" s="15">
        <f>SUM(B331:E331)</f>
        <v>10675</v>
      </c>
    </row>
    <row r="332" spans="1:9" ht="16" x14ac:dyDescent="0.2">
      <c r="B332" s="39" t="s">
        <v>45</v>
      </c>
      <c r="G332" s="2"/>
    </row>
    <row r="335" spans="1:9" x14ac:dyDescent="0.2">
      <c r="B335" s="428" t="s">
        <v>66</v>
      </c>
      <c r="C335" s="429"/>
      <c r="D335" s="429"/>
      <c r="E335" s="429"/>
      <c r="F335" s="429"/>
      <c r="G335" s="429"/>
      <c r="H335" s="429"/>
      <c r="I335" s="429"/>
    </row>
    <row r="336" spans="1:9" ht="16" x14ac:dyDescent="0.2">
      <c r="B336" s="39" t="s">
        <v>45</v>
      </c>
      <c r="G336" s="2"/>
    </row>
    <row r="337" spans="1:9" x14ac:dyDescent="0.2">
      <c r="B337" s="4"/>
      <c r="C337" s="4"/>
      <c r="D337" s="4"/>
      <c r="E337" s="4"/>
      <c r="F337" s="4"/>
      <c r="G337" s="4"/>
      <c r="H337" s="4"/>
      <c r="I337" s="4"/>
    </row>
    <row r="338" spans="1:9" ht="17" thickBot="1" x14ac:dyDescent="0.25">
      <c r="B338" s="430" t="s">
        <v>90</v>
      </c>
      <c r="C338" s="431"/>
      <c r="D338" s="431"/>
      <c r="E338" s="431"/>
      <c r="F338" s="431"/>
      <c r="G338" s="2"/>
    </row>
    <row r="339" spans="1:9" x14ac:dyDescent="0.2">
      <c r="B339" s="32" t="s">
        <v>55</v>
      </c>
      <c r="C339" s="425" t="s">
        <v>60</v>
      </c>
      <c r="D339" s="426"/>
      <c r="E339" s="426"/>
      <c r="F339" s="427"/>
    </row>
    <row r="340" spans="1:9" x14ac:dyDescent="0.2">
      <c r="B340" s="33" t="s">
        <v>56</v>
      </c>
      <c r="C340" s="41" t="s">
        <v>86</v>
      </c>
      <c r="D340" s="40" t="s">
        <v>87</v>
      </c>
      <c r="E340" s="41" t="s">
        <v>91</v>
      </c>
      <c r="F340" s="48" t="s">
        <v>38</v>
      </c>
    </row>
    <row r="341" spans="1:9" x14ac:dyDescent="0.2">
      <c r="A341" s="26" t="s">
        <v>88</v>
      </c>
      <c r="B341" s="33">
        <v>70</v>
      </c>
      <c r="C341" s="42">
        <v>50</v>
      </c>
      <c r="D341" s="40">
        <v>110</v>
      </c>
      <c r="E341" s="42">
        <v>210</v>
      </c>
      <c r="F341" s="48"/>
    </row>
    <row r="342" spans="1:9" ht="16" thickBot="1" x14ac:dyDescent="0.25">
      <c r="A342" s="26" t="s">
        <v>89</v>
      </c>
      <c r="B342" s="76">
        <v>2</v>
      </c>
      <c r="C342" s="9">
        <v>3.3</v>
      </c>
      <c r="D342" s="66">
        <v>1.65</v>
      </c>
      <c r="E342" s="66">
        <v>0.55000000000000004</v>
      </c>
      <c r="F342" s="75"/>
    </row>
    <row r="343" spans="1:9" ht="16" thickBot="1" x14ac:dyDescent="0.25">
      <c r="B343" s="6">
        <f>B342*B341</f>
        <v>140</v>
      </c>
      <c r="C343" s="43">
        <f>C342*C341</f>
        <v>165</v>
      </c>
      <c r="D343" s="7">
        <f>D342*D341</f>
        <v>181.5</v>
      </c>
      <c r="E343" s="47">
        <f>E342*E341</f>
        <v>115.50000000000001</v>
      </c>
      <c r="F343" s="5">
        <f>SUM(B343:E343)</f>
        <v>602</v>
      </c>
    </row>
    <row r="344" spans="1:9" ht="16" thickBot="1" x14ac:dyDescent="0.25"/>
    <row r="345" spans="1:9" ht="17" x14ac:dyDescent="0.25">
      <c r="B345" s="34" t="s">
        <v>61</v>
      </c>
      <c r="C345" s="425" t="s">
        <v>62</v>
      </c>
      <c r="D345" s="426"/>
      <c r="E345" s="426"/>
      <c r="F345" s="427"/>
      <c r="G345" s="2"/>
    </row>
    <row r="346" spans="1:9" ht="15" customHeight="1" x14ac:dyDescent="0.2">
      <c r="B346" s="33" t="s">
        <v>56</v>
      </c>
      <c r="C346" s="41" t="s">
        <v>57</v>
      </c>
      <c r="D346" s="40" t="s">
        <v>58</v>
      </c>
      <c r="E346" s="41" t="s">
        <v>59</v>
      </c>
      <c r="F346" s="48" t="s">
        <v>38</v>
      </c>
    </row>
    <row r="347" spans="1:9" x14ac:dyDescent="0.2">
      <c r="A347" s="26" t="s">
        <v>88</v>
      </c>
      <c r="B347" s="33">
        <f>B341</f>
        <v>70</v>
      </c>
      <c r="C347" s="42">
        <v>90</v>
      </c>
      <c r="D347" s="40">
        <v>330</v>
      </c>
      <c r="E347" s="42">
        <v>400</v>
      </c>
      <c r="F347" s="48"/>
    </row>
    <row r="348" spans="1:9" ht="16" thickBot="1" x14ac:dyDescent="0.25">
      <c r="A348" s="26" t="s">
        <v>89</v>
      </c>
      <c r="B348" s="60">
        <f>B342</f>
        <v>2</v>
      </c>
      <c r="C348" s="9">
        <v>3.3</v>
      </c>
      <c r="D348" s="9">
        <v>3.3</v>
      </c>
      <c r="E348" s="66">
        <v>0.6</v>
      </c>
      <c r="F348" s="75"/>
    </row>
    <row r="349" spans="1:9" ht="16" thickBot="1" x14ac:dyDescent="0.25">
      <c r="B349" s="6">
        <f>B343</f>
        <v>140</v>
      </c>
      <c r="C349" s="43">
        <f>C348*C347</f>
        <v>297</v>
      </c>
      <c r="D349" s="7">
        <f>D348*D347</f>
        <v>1089</v>
      </c>
      <c r="E349" s="47">
        <f>E348*E347</f>
        <v>240</v>
      </c>
      <c r="F349" s="5">
        <f>SUM(B349:E349)</f>
        <v>1766</v>
      </c>
    </row>
    <row r="350" spans="1:9" x14ac:dyDescent="0.2">
      <c r="B350" s="8"/>
      <c r="C350" s="44"/>
      <c r="D350" s="8"/>
      <c r="E350" s="44"/>
      <c r="F350" s="8"/>
    </row>
    <row r="351" spans="1:9" ht="17" thickBot="1" x14ac:dyDescent="0.25">
      <c r="B351" s="35" t="s">
        <v>69</v>
      </c>
      <c r="E351" s="10" t="s">
        <v>45</v>
      </c>
    </row>
    <row r="352" spans="1:9" x14ac:dyDescent="0.2">
      <c r="B352" s="36" t="s">
        <v>70</v>
      </c>
      <c r="C352" s="425" t="s">
        <v>60</v>
      </c>
      <c r="D352" s="426"/>
      <c r="E352" s="426"/>
      <c r="F352" s="427"/>
    </row>
    <row r="353" spans="1:6" x14ac:dyDescent="0.2">
      <c r="B353" s="33" t="s">
        <v>56</v>
      </c>
      <c r="C353" s="41" t="s">
        <v>57</v>
      </c>
      <c r="D353" s="40" t="s">
        <v>58</v>
      </c>
      <c r="E353" s="41" t="s">
        <v>59</v>
      </c>
      <c r="F353" s="48" t="s">
        <v>38</v>
      </c>
    </row>
    <row r="354" spans="1:6" x14ac:dyDescent="0.2">
      <c r="A354" s="26" t="s">
        <v>88</v>
      </c>
      <c r="B354" s="33">
        <f>B341</f>
        <v>70</v>
      </c>
      <c r="C354" s="42">
        <v>50</v>
      </c>
      <c r="D354" s="40">
        <v>130</v>
      </c>
      <c r="E354" s="42">
        <v>200</v>
      </c>
      <c r="F354" s="48"/>
    </row>
    <row r="355" spans="1:6" ht="16" x14ac:dyDescent="0.2">
      <c r="B355" s="420" t="s">
        <v>95</v>
      </c>
      <c r="C355" s="421"/>
      <c r="D355" s="421"/>
      <c r="E355" s="421"/>
      <c r="F355" s="422"/>
    </row>
    <row r="356" spans="1:6" x14ac:dyDescent="0.2">
      <c r="A356" s="26" t="s">
        <v>89</v>
      </c>
      <c r="B356" s="76">
        <v>2.8</v>
      </c>
      <c r="C356" s="9">
        <v>3.1</v>
      </c>
      <c r="D356" s="9">
        <v>1.5</v>
      </c>
      <c r="E356" s="9">
        <v>0.5</v>
      </c>
      <c r="F356" s="75"/>
    </row>
    <row r="357" spans="1:6" x14ac:dyDescent="0.2">
      <c r="B357" s="423" t="s">
        <v>127</v>
      </c>
      <c r="C357" s="424"/>
      <c r="D357" s="424"/>
      <c r="E357" s="13">
        <v>1.25</v>
      </c>
      <c r="F357" s="40" t="s">
        <v>63</v>
      </c>
    </row>
    <row r="358" spans="1:6" ht="16" thickBot="1" x14ac:dyDescent="0.25">
      <c r="A358" s="26" t="s">
        <v>89</v>
      </c>
      <c r="B358" s="37" t="s">
        <v>45</v>
      </c>
      <c r="C358" s="66">
        <f>C356*E357</f>
        <v>3.875</v>
      </c>
      <c r="D358" s="66">
        <f>D356*1.25</f>
        <v>1.875</v>
      </c>
      <c r="E358" s="66">
        <f>E356*1.25</f>
        <v>0.625</v>
      </c>
      <c r="F358" s="75"/>
    </row>
    <row r="359" spans="1:6" ht="16" thickBot="1" x14ac:dyDescent="0.25">
      <c r="B359" s="14">
        <f>B356*B354</f>
        <v>196</v>
      </c>
      <c r="C359" s="45">
        <f>C358*C354</f>
        <v>193.75</v>
      </c>
      <c r="D359" s="14">
        <f>D358*D354</f>
        <v>243.75</v>
      </c>
      <c r="E359" s="45">
        <f>E358*E354</f>
        <v>125</v>
      </c>
      <c r="F359" s="15">
        <f>SUM(B359:E359)</f>
        <v>758.5</v>
      </c>
    </row>
    <row r="360" spans="1:6" x14ac:dyDescent="0.2">
      <c r="B360" s="8"/>
      <c r="C360" s="44"/>
      <c r="D360" s="8"/>
      <c r="E360" s="44"/>
      <c r="F360" s="8"/>
    </row>
    <row r="361" spans="1:6" ht="17" thickBot="1" x14ac:dyDescent="0.25">
      <c r="B361" s="430" t="s">
        <v>92</v>
      </c>
      <c r="C361" s="431"/>
      <c r="D361" s="431"/>
      <c r="E361" s="431" t="s">
        <v>45</v>
      </c>
      <c r="F361" s="431"/>
    </row>
    <row r="362" spans="1:6" x14ac:dyDescent="0.2">
      <c r="B362" s="36" t="s">
        <v>70</v>
      </c>
      <c r="C362" s="425" t="s">
        <v>60</v>
      </c>
      <c r="D362" s="426"/>
      <c r="E362" s="426"/>
      <c r="F362" s="427"/>
    </row>
    <row r="363" spans="1:6" x14ac:dyDescent="0.2">
      <c r="B363" s="33" t="s">
        <v>56</v>
      </c>
      <c r="C363" s="41" t="s">
        <v>57</v>
      </c>
      <c r="D363" s="40" t="s">
        <v>58</v>
      </c>
      <c r="E363" s="41" t="s">
        <v>59</v>
      </c>
      <c r="F363" s="48" t="s">
        <v>38</v>
      </c>
    </row>
    <row r="364" spans="1:6" x14ac:dyDescent="0.2">
      <c r="A364" s="26" t="s">
        <v>88</v>
      </c>
      <c r="B364" s="33">
        <f>B341</f>
        <v>70</v>
      </c>
      <c r="C364" s="42">
        <v>40</v>
      </c>
      <c r="D364" s="40">
        <v>130</v>
      </c>
      <c r="E364" s="42">
        <v>200</v>
      </c>
      <c r="F364" s="48"/>
    </row>
    <row r="365" spans="1:6" ht="16" x14ac:dyDescent="0.2">
      <c r="B365" s="420" t="s">
        <v>96</v>
      </c>
      <c r="C365" s="421"/>
      <c r="D365" s="421"/>
      <c r="E365" s="421"/>
      <c r="F365" s="422"/>
    </row>
    <row r="366" spans="1:6" x14ac:dyDescent="0.2">
      <c r="A366" s="26" t="s">
        <v>89</v>
      </c>
      <c r="B366" s="60">
        <f>B356</f>
        <v>2.8</v>
      </c>
      <c r="C366" s="9">
        <v>6.3</v>
      </c>
      <c r="D366" s="9">
        <v>3.1</v>
      </c>
      <c r="E366" s="9">
        <v>1</v>
      </c>
      <c r="F366" s="75"/>
    </row>
    <row r="367" spans="1:6" x14ac:dyDescent="0.2">
      <c r="A367" s="10"/>
      <c r="B367" s="423" t="s">
        <v>136</v>
      </c>
      <c r="C367" s="424"/>
      <c r="D367" s="424"/>
      <c r="E367" s="13">
        <v>1.5</v>
      </c>
      <c r="F367" s="40" t="s">
        <v>63</v>
      </c>
    </row>
    <row r="368" spans="1:6" ht="16" thickBot="1" x14ac:dyDescent="0.25">
      <c r="A368" s="26" t="s">
        <v>89</v>
      </c>
      <c r="B368" s="37" t="s">
        <v>45</v>
      </c>
      <c r="C368" s="67">
        <f>C366*E367</f>
        <v>9.4499999999999993</v>
      </c>
      <c r="D368" s="66">
        <f>D366*E367</f>
        <v>4.6500000000000004</v>
      </c>
      <c r="E368" s="68">
        <f>E366*E367</f>
        <v>1.5</v>
      </c>
      <c r="F368" s="74"/>
    </row>
    <row r="369" spans="1:9" ht="16" thickBot="1" x14ac:dyDescent="0.25">
      <c r="A369" s="10"/>
      <c r="B369" s="14">
        <f>B359</f>
        <v>196</v>
      </c>
      <c r="C369" s="45">
        <f>C368*C364</f>
        <v>378</v>
      </c>
      <c r="D369" s="14">
        <f>D368*D364</f>
        <v>604.5</v>
      </c>
      <c r="E369" s="45">
        <f>E368*E364</f>
        <v>300</v>
      </c>
      <c r="F369" s="15">
        <f>SUM(B369:E369)</f>
        <v>1478.5</v>
      </c>
    </row>
    <row r="371" spans="1:9" ht="17" thickBot="1" x14ac:dyDescent="0.25">
      <c r="B371" s="38" t="s">
        <v>97</v>
      </c>
    </row>
    <row r="372" spans="1:9" x14ac:dyDescent="0.2">
      <c r="B372" s="36" t="s">
        <v>70</v>
      </c>
      <c r="C372" s="425" t="s">
        <v>60</v>
      </c>
      <c r="D372" s="426"/>
      <c r="E372" s="426"/>
      <c r="F372" s="427"/>
    </row>
    <row r="373" spans="1:9" x14ac:dyDescent="0.2">
      <c r="B373" s="33" t="s">
        <v>56</v>
      </c>
      <c r="C373" s="41" t="s">
        <v>57</v>
      </c>
      <c r="D373" s="40" t="s">
        <v>58</v>
      </c>
      <c r="E373" s="41" t="s">
        <v>59</v>
      </c>
      <c r="F373" s="48" t="s">
        <v>38</v>
      </c>
    </row>
    <row r="374" spans="1:9" x14ac:dyDescent="0.2">
      <c r="A374" s="26" t="s">
        <v>88</v>
      </c>
      <c r="B374" s="33">
        <f>B341</f>
        <v>70</v>
      </c>
      <c r="C374" s="42">
        <v>50</v>
      </c>
      <c r="D374" s="40">
        <v>130</v>
      </c>
      <c r="E374" s="42">
        <v>200</v>
      </c>
      <c r="F374" s="48"/>
    </row>
    <row r="375" spans="1:9" ht="16" x14ac:dyDescent="0.2">
      <c r="B375" s="420" t="s">
        <v>98</v>
      </c>
      <c r="C375" s="421"/>
      <c r="D375" s="421"/>
      <c r="E375" s="421"/>
      <c r="F375" s="422"/>
    </row>
    <row r="376" spans="1:9" x14ac:dyDescent="0.2">
      <c r="A376" s="26" t="s">
        <v>89</v>
      </c>
      <c r="B376" s="62">
        <f>B366</f>
        <v>2.8</v>
      </c>
      <c r="C376" s="9">
        <v>12.5</v>
      </c>
      <c r="D376" s="9">
        <v>6.3</v>
      </c>
      <c r="E376" s="9">
        <v>2.1</v>
      </c>
      <c r="F376" s="73"/>
      <c r="G376" s="10"/>
      <c r="H376" s="10"/>
      <c r="I376" s="10"/>
    </row>
    <row r="377" spans="1:9" x14ac:dyDescent="0.2">
      <c r="B377" s="423" t="s">
        <v>137</v>
      </c>
      <c r="C377" s="424"/>
      <c r="D377" s="424"/>
      <c r="E377" s="13">
        <v>1.75</v>
      </c>
      <c r="F377" s="40" t="s">
        <v>63</v>
      </c>
      <c r="G377" s="10"/>
      <c r="H377" s="10"/>
      <c r="I377" s="10"/>
    </row>
    <row r="378" spans="1:9" ht="16" thickBot="1" x14ac:dyDescent="0.25">
      <c r="A378" s="26" t="s">
        <v>89</v>
      </c>
      <c r="B378" s="37" t="s">
        <v>45</v>
      </c>
      <c r="C378" s="67">
        <f>C376*E377</f>
        <v>21.875</v>
      </c>
      <c r="D378" s="66">
        <f>D376*E377</f>
        <v>11.025</v>
      </c>
      <c r="E378" s="66">
        <f>E376*E377</f>
        <v>3.6750000000000003</v>
      </c>
      <c r="F378" s="74"/>
      <c r="G378" s="10"/>
      <c r="H378" s="10"/>
      <c r="I378" s="10"/>
    </row>
    <row r="379" spans="1:9" ht="16" thickBot="1" x14ac:dyDescent="0.25">
      <c r="B379" s="14">
        <f>B369</f>
        <v>196</v>
      </c>
      <c r="C379" s="45">
        <f>C378*C374</f>
        <v>1093.75</v>
      </c>
      <c r="D379" s="14">
        <f>D378*D374</f>
        <v>1433.25</v>
      </c>
      <c r="E379" s="45">
        <f>E378*E374</f>
        <v>735</v>
      </c>
      <c r="F379" s="15">
        <f>SUM(B379:E379)</f>
        <v>3458</v>
      </c>
    </row>
    <row r="380" spans="1:9" ht="16" x14ac:dyDescent="0.2">
      <c r="B380" s="39" t="s">
        <v>45</v>
      </c>
      <c r="G380" s="2"/>
    </row>
    <row r="382" spans="1:9" x14ac:dyDescent="0.2">
      <c r="B382" s="428" t="s">
        <v>50</v>
      </c>
      <c r="C382" s="429"/>
      <c r="D382" s="429"/>
      <c r="E382" s="429"/>
      <c r="F382" s="429"/>
      <c r="G382" s="429"/>
      <c r="H382" s="429"/>
      <c r="I382" s="429"/>
    </row>
    <row r="383" spans="1:9" ht="16" x14ac:dyDescent="0.2">
      <c r="B383" s="39" t="s">
        <v>45</v>
      </c>
      <c r="G383" s="2"/>
    </row>
    <row r="384" spans="1:9" x14ac:dyDescent="0.2">
      <c r="B384" s="4"/>
      <c r="C384" s="4"/>
      <c r="D384" s="4"/>
      <c r="E384" s="4"/>
      <c r="F384" s="4"/>
      <c r="G384" s="4"/>
      <c r="H384" s="4"/>
      <c r="I384" s="4"/>
    </row>
    <row r="385" spans="1:7" ht="17" thickBot="1" x14ac:dyDescent="0.25">
      <c r="B385" s="430" t="s">
        <v>90</v>
      </c>
      <c r="C385" s="431"/>
      <c r="D385" s="431"/>
      <c r="E385" s="431"/>
      <c r="F385" s="431"/>
      <c r="G385" s="2"/>
    </row>
    <row r="386" spans="1:7" x14ac:dyDescent="0.2">
      <c r="B386" s="32" t="s">
        <v>55</v>
      </c>
      <c r="C386" s="425" t="s">
        <v>60</v>
      </c>
      <c r="D386" s="426"/>
      <c r="E386" s="426"/>
      <c r="F386" s="427"/>
    </row>
    <row r="387" spans="1:7" x14ac:dyDescent="0.2">
      <c r="B387" s="33" t="s">
        <v>56</v>
      </c>
      <c r="C387" s="41" t="s">
        <v>86</v>
      </c>
      <c r="D387" s="40" t="s">
        <v>87</v>
      </c>
      <c r="E387" s="41" t="s">
        <v>91</v>
      </c>
      <c r="F387" s="48" t="s">
        <v>38</v>
      </c>
    </row>
    <row r="388" spans="1:7" x14ac:dyDescent="0.2">
      <c r="A388" s="26" t="s">
        <v>88</v>
      </c>
      <c r="B388" s="33">
        <v>33</v>
      </c>
      <c r="C388" s="42">
        <v>50</v>
      </c>
      <c r="D388" s="40">
        <v>110</v>
      </c>
      <c r="E388" s="42">
        <v>210</v>
      </c>
      <c r="F388" s="48"/>
    </row>
    <row r="389" spans="1:7" ht="16" thickBot="1" x14ac:dyDescent="0.25">
      <c r="A389" s="26" t="s">
        <v>89</v>
      </c>
      <c r="B389" s="76">
        <v>0.45</v>
      </c>
      <c r="C389" s="9">
        <v>2.6</v>
      </c>
      <c r="D389" s="66">
        <v>1.3</v>
      </c>
      <c r="E389" s="66">
        <v>0.43</v>
      </c>
      <c r="F389" s="75"/>
    </row>
    <row r="390" spans="1:7" ht="16" thickBot="1" x14ac:dyDescent="0.25">
      <c r="B390" s="6">
        <f>B389*B388</f>
        <v>14.85</v>
      </c>
      <c r="C390" s="43">
        <f>C389*C388</f>
        <v>130</v>
      </c>
      <c r="D390" s="7">
        <f>D389*D388</f>
        <v>143</v>
      </c>
      <c r="E390" s="47">
        <f>E389*E388</f>
        <v>90.3</v>
      </c>
      <c r="F390" s="5">
        <f>SUM(B390:E390)</f>
        <v>378.15000000000003</v>
      </c>
    </row>
    <row r="391" spans="1:7" ht="16" thickBot="1" x14ac:dyDescent="0.25"/>
    <row r="392" spans="1:7" ht="17" x14ac:dyDescent="0.25">
      <c r="B392" s="34" t="s">
        <v>61</v>
      </c>
      <c r="C392" s="425" t="s">
        <v>62</v>
      </c>
      <c r="D392" s="426"/>
      <c r="E392" s="426"/>
      <c r="F392" s="427"/>
      <c r="G392" s="2"/>
    </row>
    <row r="393" spans="1:7" x14ac:dyDescent="0.2">
      <c r="B393" s="33" t="s">
        <v>56</v>
      </c>
      <c r="C393" s="41" t="s">
        <v>57</v>
      </c>
      <c r="D393" s="40" t="s">
        <v>58</v>
      </c>
      <c r="E393" s="41" t="s">
        <v>59</v>
      </c>
      <c r="F393" s="48" t="s">
        <v>38</v>
      </c>
    </row>
    <row r="394" spans="1:7" x14ac:dyDescent="0.2">
      <c r="A394" s="26" t="s">
        <v>88</v>
      </c>
      <c r="B394" s="33">
        <f>B388</f>
        <v>33</v>
      </c>
      <c r="C394" s="42">
        <v>90</v>
      </c>
      <c r="D394" s="40">
        <v>330</v>
      </c>
      <c r="E394" s="42">
        <v>400</v>
      </c>
      <c r="F394" s="48"/>
    </row>
    <row r="395" spans="1:7" ht="16" thickBot="1" x14ac:dyDescent="0.25">
      <c r="A395" s="26" t="s">
        <v>89</v>
      </c>
      <c r="B395" s="60">
        <f>B389</f>
        <v>0.45</v>
      </c>
      <c r="C395" s="9">
        <v>2.6</v>
      </c>
      <c r="D395" s="9">
        <v>2.6</v>
      </c>
      <c r="E395" s="66">
        <v>0.43</v>
      </c>
      <c r="F395" s="75"/>
    </row>
    <row r="396" spans="1:7" ht="16" thickBot="1" x14ac:dyDescent="0.25">
      <c r="B396" s="6">
        <f>B390</f>
        <v>14.85</v>
      </c>
      <c r="C396" s="43">
        <f>C395*C394</f>
        <v>234</v>
      </c>
      <c r="D396" s="7">
        <f>D395*D394</f>
        <v>858</v>
      </c>
      <c r="E396" s="47">
        <f>E395*E394</f>
        <v>172</v>
      </c>
      <c r="F396" s="5">
        <f>SUM(B396:E396)</f>
        <v>1278.8499999999999</v>
      </c>
    </row>
    <row r="397" spans="1:7" x14ac:dyDescent="0.2">
      <c r="B397" s="8"/>
      <c r="C397" s="44"/>
      <c r="D397" s="8"/>
      <c r="E397" s="44"/>
      <c r="F397" s="8"/>
    </row>
    <row r="398" spans="1:7" ht="17" thickBot="1" x14ac:dyDescent="0.25">
      <c r="B398" s="35" t="s">
        <v>69</v>
      </c>
      <c r="E398" s="10" t="s">
        <v>45</v>
      </c>
    </row>
    <row r="399" spans="1:7" x14ac:dyDescent="0.2">
      <c r="B399" s="36" t="s">
        <v>70</v>
      </c>
      <c r="C399" s="425" t="s">
        <v>60</v>
      </c>
      <c r="D399" s="426"/>
      <c r="E399" s="426"/>
      <c r="F399" s="427"/>
    </row>
    <row r="400" spans="1:7" x14ac:dyDescent="0.2">
      <c r="B400" s="33" t="s">
        <v>56</v>
      </c>
      <c r="C400" s="41" t="s">
        <v>57</v>
      </c>
      <c r="D400" s="40" t="s">
        <v>58</v>
      </c>
      <c r="E400" s="41" t="s">
        <v>59</v>
      </c>
      <c r="F400" s="48" t="s">
        <v>38</v>
      </c>
    </row>
    <row r="401" spans="1:6" x14ac:dyDescent="0.2">
      <c r="A401" s="26" t="s">
        <v>88</v>
      </c>
      <c r="B401" s="33">
        <f>B388</f>
        <v>33</v>
      </c>
      <c r="C401" s="42">
        <v>50</v>
      </c>
      <c r="D401" s="40">
        <v>130</v>
      </c>
      <c r="E401" s="42">
        <v>200</v>
      </c>
      <c r="F401" s="48"/>
    </row>
    <row r="402" spans="1:6" ht="16" x14ac:dyDescent="0.2">
      <c r="B402" s="420" t="s">
        <v>95</v>
      </c>
      <c r="C402" s="421"/>
      <c r="D402" s="421"/>
      <c r="E402" s="421"/>
      <c r="F402" s="422"/>
    </row>
    <row r="403" spans="1:6" x14ac:dyDescent="0.2">
      <c r="A403" s="26" t="s">
        <v>89</v>
      </c>
      <c r="B403" s="76">
        <v>0.6</v>
      </c>
      <c r="C403" s="9">
        <v>2.7</v>
      </c>
      <c r="D403" s="9">
        <v>1.4</v>
      </c>
      <c r="E403" s="9">
        <v>0.5</v>
      </c>
      <c r="F403" s="75"/>
    </row>
    <row r="404" spans="1:6" x14ac:dyDescent="0.2">
      <c r="B404" s="423" t="s">
        <v>127</v>
      </c>
      <c r="C404" s="424"/>
      <c r="D404" s="424"/>
      <c r="E404" s="13">
        <v>1.25</v>
      </c>
      <c r="F404" s="40" t="s">
        <v>63</v>
      </c>
    </row>
    <row r="405" spans="1:6" ht="16" thickBot="1" x14ac:dyDescent="0.25">
      <c r="A405" s="26" t="s">
        <v>89</v>
      </c>
      <c r="B405" s="37" t="s">
        <v>45</v>
      </c>
      <c r="C405" s="66">
        <f>C403*E404</f>
        <v>3.375</v>
      </c>
      <c r="D405" s="66">
        <f>D403*1.25</f>
        <v>1.75</v>
      </c>
      <c r="E405" s="66">
        <f>E403*1.25</f>
        <v>0.625</v>
      </c>
      <c r="F405" s="75"/>
    </row>
    <row r="406" spans="1:6" ht="16" thickBot="1" x14ac:dyDescent="0.25">
      <c r="B406" s="14">
        <f>B403*B401</f>
        <v>19.8</v>
      </c>
      <c r="C406" s="45">
        <f>C405*C401</f>
        <v>168.75</v>
      </c>
      <c r="D406" s="14">
        <f>D405*D401</f>
        <v>227.5</v>
      </c>
      <c r="E406" s="45">
        <f>E405*E401</f>
        <v>125</v>
      </c>
      <c r="F406" s="15">
        <f>SUM(B406:E406)</f>
        <v>541.04999999999995</v>
      </c>
    </row>
    <row r="407" spans="1:6" x14ac:dyDescent="0.2">
      <c r="B407" s="8"/>
      <c r="C407" s="44"/>
      <c r="D407" s="8"/>
      <c r="E407" s="44"/>
      <c r="F407" s="8"/>
    </row>
    <row r="408" spans="1:6" ht="17" thickBot="1" x14ac:dyDescent="0.25">
      <c r="B408" s="430" t="s">
        <v>92</v>
      </c>
      <c r="C408" s="431"/>
      <c r="D408" s="431"/>
      <c r="E408" s="431" t="s">
        <v>45</v>
      </c>
      <c r="F408" s="431"/>
    </row>
    <row r="409" spans="1:6" x14ac:dyDescent="0.2">
      <c r="B409" s="36" t="s">
        <v>70</v>
      </c>
      <c r="C409" s="425" t="s">
        <v>60</v>
      </c>
      <c r="D409" s="426"/>
      <c r="E409" s="426"/>
      <c r="F409" s="427"/>
    </row>
    <row r="410" spans="1:6" x14ac:dyDescent="0.2">
      <c r="B410" s="33" t="s">
        <v>56</v>
      </c>
      <c r="C410" s="41" t="s">
        <v>57</v>
      </c>
      <c r="D410" s="40" t="s">
        <v>58</v>
      </c>
      <c r="E410" s="41" t="s">
        <v>59</v>
      </c>
      <c r="F410" s="48" t="s">
        <v>38</v>
      </c>
    </row>
    <row r="411" spans="1:6" x14ac:dyDescent="0.2">
      <c r="A411" s="26" t="s">
        <v>88</v>
      </c>
      <c r="B411" s="33">
        <f>B388</f>
        <v>33</v>
      </c>
      <c r="C411" s="42">
        <v>40</v>
      </c>
      <c r="D411" s="40">
        <v>130</v>
      </c>
      <c r="E411" s="42">
        <v>200</v>
      </c>
      <c r="F411" s="48"/>
    </row>
    <row r="412" spans="1:6" ht="16" x14ac:dyDescent="0.2">
      <c r="B412" s="420" t="s">
        <v>96</v>
      </c>
      <c r="C412" s="421"/>
      <c r="D412" s="421"/>
      <c r="E412" s="421"/>
      <c r="F412" s="422"/>
    </row>
    <row r="413" spans="1:6" x14ac:dyDescent="0.2">
      <c r="A413" s="26" t="s">
        <v>89</v>
      </c>
      <c r="B413" s="60">
        <f>B403</f>
        <v>0.6</v>
      </c>
      <c r="C413" s="9">
        <v>3</v>
      </c>
      <c r="D413" s="9">
        <v>1.5</v>
      </c>
      <c r="E413" s="9">
        <v>0.5</v>
      </c>
      <c r="F413" s="75"/>
    </row>
    <row r="414" spans="1:6" x14ac:dyDescent="0.2">
      <c r="A414" s="10"/>
      <c r="B414" s="423" t="s">
        <v>136</v>
      </c>
      <c r="C414" s="424"/>
      <c r="D414" s="424"/>
      <c r="E414" s="13">
        <v>1.5</v>
      </c>
      <c r="F414" s="40" t="s">
        <v>63</v>
      </c>
    </row>
    <row r="415" spans="1:6" ht="16" thickBot="1" x14ac:dyDescent="0.25">
      <c r="A415" s="26" t="s">
        <v>89</v>
      </c>
      <c r="B415" s="37" t="s">
        <v>45</v>
      </c>
      <c r="C415" s="67">
        <f>C413*E414</f>
        <v>4.5</v>
      </c>
      <c r="D415" s="66">
        <f>D413*E414</f>
        <v>2.25</v>
      </c>
      <c r="E415" s="68">
        <f>E413*E414</f>
        <v>0.75</v>
      </c>
      <c r="F415" s="74"/>
    </row>
    <row r="416" spans="1:6" ht="16" thickBot="1" x14ac:dyDescent="0.25">
      <c r="A416" s="10"/>
      <c r="B416" s="14">
        <f>B406</f>
        <v>19.8</v>
      </c>
      <c r="C416" s="45">
        <f>C415*C411</f>
        <v>180</v>
      </c>
      <c r="D416" s="14">
        <f>D415*D411</f>
        <v>292.5</v>
      </c>
      <c r="E416" s="45">
        <f>E415*E411</f>
        <v>150</v>
      </c>
      <c r="F416" s="15">
        <f>SUM(B416:E416)</f>
        <v>642.29999999999995</v>
      </c>
    </row>
    <row r="418" spans="1:9" ht="17" thickBot="1" x14ac:dyDescent="0.25">
      <c r="B418" s="38" t="s">
        <v>97</v>
      </c>
    </row>
    <row r="419" spans="1:9" x14ac:dyDescent="0.2">
      <c r="B419" s="36" t="s">
        <v>70</v>
      </c>
      <c r="C419" s="425" t="s">
        <v>60</v>
      </c>
      <c r="D419" s="426"/>
      <c r="E419" s="426"/>
      <c r="F419" s="427"/>
    </row>
    <row r="420" spans="1:9" x14ac:dyDescent="0.2">
      <c r="B420" s="33" t="s">
        <v>56</v>
      </c>
      <c r="C420" s="41" t="s">
        <v>57</v>
      </c>
      <c r="D420" s="40" t="s">
        <v>58</v>
      </c>
      <c r="E420" s="41" t="s">
        <v>59</v>
      </c>
      <c r="F420" s="48" t="s">
        <v>38</v>
      </c>
    </row>
    <row r="421" spans="1:9" x14ac:dyDescent="0.2">
      <c r="A421" s="26" t="s">
        <v>88</v>
      </c>
      <c r="B421" s="33">
        <f>B388</f>
        <v>33</v>
      </c>
      <c r="C421" s="42">
        <v>50</v>
      </c>
      <c r="D421" s="40">
        <v>130</v>
      </c>
      <c r="E421" s="42">
        <v>200</v>
      </c>
      <c r="F421" s="48"/>
    </row>
    <row r="422" spans="1:9" ht="16" x14ac:dyDescent="0.2">
      <c r="B422" s="420" t="s">
        <v>98</v>
      </c>
      <c r="C422" s="421"/>
      <c r="D422" s="421"/>
      <c r="E422" s="421"/>
      <c r="F422" s="422"/>
    </row>
    <row r="423" spans="1:9" x14ac:dyDescent="0.2">
      <c r="A423" s="26" t="s">
        <v>89</v>
      </c>
      <c r="B423" s="62">
        <f>B413</f>
        <v>0.6</v>
      </c>
      <c r="C423" s="9">
        <v>5.7</v>
      </c>
      <c r="D423" s="9">
        <v>2.9</v>
      </c>
      <c r="E423" s="9">
        <v>1</v>
      </c>
      <c r="F423" s="73"/>
      <c r="G423" s="10"/>
      <c r="H423" s="10"/>
      <c r="I423" s="10"/>
    </row>
    <row r="424" spans="1:9" x14ac:dyDescent="0.2">
      <c r="B424" s="423" t="s">
        <v>137</v>
      </c>
      <c r="C424" s="424"/>
      <c r="D424" s="424"/>
      <c r="E424" s="13">
        <v>1.75</v>
      </c>
      <c r="F424" s="40" t="s">
        <v>63</v>
      </c>
      <c r="G424" s="10"/>
      <c r="H424" s="10"/>
      <c r="I424" s="10"/>
    </row>
    <row r="425" spans="1:9" ht="16" thickBot="1" x14ac:dyDescent="0.25">
      <c r="A425" s="26" t="s">
        <v>89</v>
      </c>
      <c r="B425" s="37" t="s">
        <v>45</v>
      </c>
      <c r="C425" s="67">
        <f>C423*E424</f>
        <v>9.9749999999999996</v>
      </c>
      <c r="D425" s="66">
        <f>D423*E424</f>
        <v>5.0750000000000002</v>
      </c>
      <c r="E425" s="66">
        <f>E423*E424</f>
        <v>1.75</v>
      </c>
      <c r="F425" s="74"/>
      <c r="G425" s="10"/>
      <c r="H425" s="10"/>
      <c r="I425" s="10"/>
    </row>
    <row r="426" spans="1:9" ht="16" thickBot="1" x14ac:dyDescent="0.25">
      <c r="B426" s="14">
        <f>B416</f>
        <v>19.8</v>
      </c>
      <c r="C426" s="45">
        <f>C425*C421</f>
        <v>498.75</v>
      </c>
      <c r="D426" s="14">
        <f>D425*D421</f>
        <v>659.75</v>
      </c>
      <c r="E426" s="45">
        <f>E425*E421</f>
        <v>350</v>
      </c>
      <c r="F426" s="15">
        <f>SUM(B426:E426)</f>
        <v>1528.3</v>
      </c>
    </row>
    <row r="427" spans="1:9" ht="16" x14ac:dyDescent="0.2">
      <c r="B427" s="39" t="s">
        <v>45</v>
      </c>
      <c r="G427" s="2"/>
    </row>
    <row r="428" spans="1:9" ht="16" x14ac:dyDescent="0.2">
      <c r="B428" s="39" t="s">
        <v>45</v>
      </c>
      <c r="G428" s="2"/>
    </row>
    <row r="431" spans="1:9" x14ac:dyDescent="0.2">
      <c r="B431" s="428" t="s">
        <v>46</v>
      </c>
      <c r="C431" s="429"/>
      <c r="D431" s="429"/>
      <c r="E431" s="429"/>
      <c r="F431" s="429"/>
      <c r="G431" s="429"/>
      <c r="H431" s="429"/>
      <c r="I431" s="429"/>
    </row>
    <row r="432" spans="1:9" ht="16" x14ac:dyDescent="0.2">
      <c r="B432" s="39" t="s">
        <v>45</v>
      </c>
      <c r="G432" s="2"/>
    </row>
    <row r="433" spans="1:9" x14ac:dyDescent="0.2">
      <c r="B433" s="4"/>
      <c r="C433" s="4"/>
      <c r="D433" s="4"/>
      <c r="E433" s="4"/>
      <c r="F433" s="4"/>
      <c r="G433" s="4"/>
      <c r="H433" s="4"/>
      <c r="I433" s="4"/>
    </row>
    <row r="434" spans="1:9" ht="17" thickBot="1" x14ac:dyDescent="0.25">
      <c r="B434" s="430" t="s">
        <v>90</v>
      </c>
      <c r="C434" s="431"/>
      <c r="D434" s="431"/>
      <c r="E434" s="431"/>
      <c r="F434" s="431"/>
      <c r="G434" s="2"/>
    </row>
    <row r="435" spans="1:9" x14ac:dyDescent="0.2">
      <c r="B435" s="32" t="s">
        <v>55</v>
      </c>
      <c r="C435" s="425" t="s">
        <v>60</v>
      </c>
      <c r="D435" s="426"/>
      <c r="E435" s="426"/>
      <c r="F435" s="427"/>
    </row>
    <row r="436" spans="1:9" ht="15" customHeight="1" x14ac:dyDescent="0.2">
      <c r="B436" s="33" t="s">
        <v>56</v>
      </c>
      <c r="C436" s="41" t="s">
        <v>86</v>
      </c>
      <c r="D436" s="40" t="s">
        <v>87</v>
      </c>
      <c r="E436" s="41" t="s">
        <v>91</v>
      </c>
      <c r="F436" s="48" t="s">
        <v>38</v>
      </c>
    </row>
    <row r="437" spans="1:9" x14ac:dyDescent="0.2">
      <c r="A437" s="26" t="s">
        <v>88</v>
      </c>
      <c r="B437" s="33">
        <v>70</v>
      </c>
      <c r="C437" s="42">
        <v>50</v>
      </c>
      <c r="D437" s="40">
        <v>110</v>
      </c>
      <c r="E437" s="42">
        <v>210</v>
      </c>
      <c r="F437" s="48"/>
    </row>
    <row r="438" spans="1:9" ht="16" thickBot="1" x14ac:dyDescent="0.25">
      <c r="A438" s="26" t="s">
        <v>89</v>
      </c>
      <c r="B438" s="76">
        <v>1.6</v>
      </c>
      <c r="C438" s="9">
        <v>3.3</v>
      </c>
      <c r="D438" s="66">
        <v>1.65</v>
      </c>
      <c r="E438" s="66">
        <v>0.55000000000000004</v>
      </c>
      <c r="F438" s="75"/>
    </row>
    <row r="439" spans="1:9" ht="16" thickBot="1" x14ac:dyDescent="0.25">
      <c r="B439" s="6">
        <f>B438*B437</f>
        <v>112</v>
      </c>
      <c r="C439" s="43">
        <f>C438*C437</f>
        <v>165</v>
      </c>
      <c r="D439" s="7">
        <f>D438*D437</f>
        <v>181.5</v>
      </c>
      <c r="E439" s="47">
        <f>E438*E437</f>
        <v>115.50000000000001</v>
      </c>
      <c r="F439" s="5">
        <f>SUM(B439:E439)</f>
        <v>574</v>
      </c>
    </row>
    <row r="440" spans="1:9" ht="16" thickBot="1" x14ac:dyDescent="0.25"/>
    <row r="441" spans="1:9" ht="17" x14ac:dyDescent="0.25">
      <c r="B441" s="34" t="s">
        <v>61</v>
      </c>
      <c r="C441" s="425" t="s">
        <v>62</v>
      </c>
      <c r="D441" s="426"/>
      <c r="E441" s="426"/>
      <c r="F441" s="427"/>
      <c r="G441" s="2"/>
    </row>
    <row r="442" spans="1:9" x14ac:dyDescent="0.2">
      <c r="B442" s="33" t="s">
        <v>56</v>
      </c>
      <c r="C442" s="41" t="s">
        <v>57</v>
      </c>
      <c r="D442" s="40" t="s">
        <v>58</v>
      </c>
      <c r="E442" s="41" t="s">
        <v>59</v>
      </c>
      <c r="F442" s="48" t="s">
        <v>38</v>
      </c>
    </row>
    <row r="443" spans="1:9" x14ac:dyDescent="0.2">
      <c r="A443" s="26" t="s">
        <v>88</v>
      </c>
      <c r="B443" s="33">
        <f>B437</f>
        <v>70</v>
      </c>
      <c r="C443" s="42">
        <v>90</v>
      </c>
      <c r="D443" s="40">
        <v>330</v>
      </c>
      <c r="E443" s="42">
        <v>400</v>
      </c>
      <c r="F443" s="48"/>
    </row>
    <row r="444" spans="1:9" ht="16" thickBot="1" x14ac:dyDescent="0.25">
      <c r="A444" s="26" t="s">
        <v>89</v>
      </c>
      <c r="B444" s="60">
        <f>B438</f>
        <v>1.6</v>
      </c>
      <c r="C444" s="9">
        <v>3.3</v>
      </c>
      <c r="D444" s="9">
        <v>3.3</v>
      </c>
      <c r="E444" s="66">
        <v>0.55000000000000004</v>
      </c>
      <c r="F444" s="75"/>
    </row>
    <row r="445" spans="1:9" ht="16" thickBot="1" x14ac:dyDescent="0.25">
      <c r="B445" s="6">
        <f>B439</f>
        <v>112</v>
      </c>
      <c r="C445" s="43">
        <f>C444*C443</f>
        <v>297</v>
      </c>
      <c r="D445" s="7">
        <f>D444*D443</f>
        <v>1089</v>
      </c>
      <c r="E445" s="47">
        <f>E444*E443</f>
        <v>220.00000000000003</v>
      </c>
      <c r="F445" s="5">
        <f>SUM(B445:E445)</f>
        <v>1718</v>
      </c>
    </row>
    <row r="446" spans="1:9" x14ac:dyDescent="0.2">
      <c r="B446" s="8"/>
      <c r="C446" s="44"/>
      <c r="D446" s="8"/>
      <c r="E446" s="44"/>
      <c r="F446" s="8"/>
    </row>
    <row r="447" spans="1:9" ht="17" thickBot="1" x14ac:dyDescent="0.25">
      <c r="B447" s="35" t="s">
        <v>69</v>
      </c>
      <c r="E447" s="10" t="s">
        <v>45</v>
      </c>
    </row>
    <row r="448" spans="1:9" x14ac:dyDescent="0.2">
      <c r="B448" s="36" t="s">
        <v>70</v>
      </c>
      <c r="C448" s="425" t="s">
        <v>60</v>
      </c>
      <c r="D448" s="426"/>
      <c r="E448" s="426"/>
      <c r="F448" s="427"/>
    </row>
    <row r="449" spans="1:6" x14ac:dyDescent="0.2">
      <c r="B449" s="33" t="s">
        <v>56</v>
      </c>
      <c r="C449" s="41" t="s">
        <v>57</v>
      </c>
      <c r="D449" s="40" t="s">
        <v>58</v>
      </c>
      <c r="E449" s="41" t="s">
        <v>59</v>
      </c>
      <c r="F449" s="48" t="s">
        <v>38</v>
      </c>
    </row>
    <row r="450" spans="1:6" x14ac:dyDescent="0.2">
      <c r="A450" s="26" t="s">
        <v>88</v>
      </c>
      <c r="B450" s="33">
        <f>B437</f>
        <v>70</v>
      </c>
      <c r="C450" s="42">
        <v>50</v>
      </c>
      <c r="D450" s="40">
        <v>130</v>
      </c>
      <c r="E450" s="42">
        <v>200</v>
      </c>
      <c r="F450" s="48"/>
    </row>
    <row r="451" spans="1:6" ht="16" x14ac:dyDescent="0.2">
      <c r="B451" s="420" t="s">
        <v>95</v>
      </c>
      <c r="C451" s="421"/>
      <c r="D451" s="421"/>
      <c r="E451" s="421"/>
      <c r="F451" s="422"/>
    </row>
    <row r="452" spans="1:6" x14ac:dyDescent="0.2">
      <c r="A452" s="26" t="s">
        <v>89</v>
      </c>
      <c r="B452" s="76">
        <v>2.2000000000000002</v>
      </c>
      <c r="C452" s="9">
        <v>3.4</v>
      </c>
      <c r="D452" s="9">
        <v>1.7</v>
      </c>
      <c r="E452" s="9">
        <v>0.6</v>
      </c>
      <c r="F452" s="75"/>
    </row>
    <row r="453" spans="1:6" x14ac:dyDescent="0.2">
      <c r="B453" s="423" t="s">
        <v>127</v>
      </c>
      <c r="C453" s="424"/>
      <c r="D453" s="424"/>
      <c r="E453" s="13">
        <v>1.25</v>
      </c>
      <c r="F453" s="40" t="s">
        <v>63</v>
      </c>
    </row>
    <row r="454" spans="1:6" ht="16" thickBot="1" x14ac:dyDescent="0.25">
      <c r="A454" s="26" t="s">
        <v>89</v>
      </c>
      <c r="B454" s="37" t="s">
        <v>45</v>
      </c>
      <c r="C454" s="66">
        <f>C452*E453</f>
        <v>4.25</v>
      </c>
      <c r="D454" s="66">
        <f>D452*1.25</f>
        <v>2.125</v>
      </c>
      <c r="E454" s="66">
        <f>E452*1.25</f>
        <v>0.75</v>
      </c>
      <c r="F454" s="75"/>
    </row>
    <row r="455" spans="1:6" ht="16" thickBot="1" x14ac:dyDescent="0.25">
      <c r="B455" s="14">
        <f>B452*B450</f>
        <v>154</v>
      </c>
      <c r="C455" s="45">
        <f>C454*C450</f>
        <v>212.5</v>
      </c>
      <c r="D455" s="14">
        <f>D454*D450</f>
        <v>276.25</v>
      </c>
      <c r="E455" s="45">
        <f>E454*E450</f>
        <v>150</v>
      </c>
      <c r="F455" s="15">
        <f>SUM(B455:E455)</f>
        <v>792.75</v>
      </c>
    </row>
    <row r="456" spans="1:6" x14ac:dyDescent="0.2">
      <c r="B456" s="8"/>
      <c r="C456" s="44"/>
      <c r="D456" s="8"/>
      <c r="E456" s="44"/>
      <c r="F456" s="8"/>
    </row>
    <row r="457" spans="1:6" ht="17" thickBot="1" x14ac:dyDescent="0.25">
      <c r="B457" s="430" t="s">
        <v>92</v>
      </c>
      <c r="C457" s="431"/>
      <c r="D457" s="431"/>
      <c r="E457" s="431" t="s">
        <v>45</v>
      </c>
      <c r="F457" s="431"/>
    </row>
    <row r="458" spans="1:6" x14ac:dyDescent="0.2">
      <c r="B458" s="36" t="s">
        <v>70</v>
      </c>
      <c r="C458" s="425" t="s">
        <v>60</v>
      </c>
      <c r="D458" s="426"/>
      <c r="E458" s="426"/>
      <c r="F458" s="427"/>
    </row>
    <row r="459" spans="1:6" x14ac:dyDescent="0.2">
      <c r="B459" s="33" t="s">
        <v>56</v>
      </c>
      <c r="C459" s="41" t="s">
        <v>57</v>
      </c>
      <c r="D459" s="40" t="s">
        <v>58</v>
      </c>
      <c r="E459" s="41" t="s">
        <v>59</v>
      </c>
      <c r="F459" s="48" t="s">
        <v>38</v>
      </c>
    </row>
    <row r="460" spans="1:6" x14ac:dyDescent="0.2">
      <c r="A460" s="26" t="s">
        <v>88</v>
      </c>
      <c r="B460" s="33">
        <f>B437</f>
        <v>70</v>
      </c>
      <c r="C460" s="42">
        <v>40</v>
      </c>
      <c r="D460" s="40">
        <v>130</v>
      </c>
      <c r="E460" s="42">
        <v>200</v>
      </c>
      <c r="F460" s="48"/>
    </row>
    <row r="461" spans="1:6" ht="16" x14ac:dyDescent="0.2">
      <c r="B461" s="420" t="s">
        <v>96</v>
      </c>
      <c r="C461" s="421"/>
      <c r="D461" s="421"/>
      <c r="E461" s="421"/>
      <c r="F461" s="422"/>
    </row>
    <row r="462" spans="1:6" x14ac:dyDescent="0.2">
      <c r="A462" s="26" t="s">
        <v>89</v>
      </c>
      <c r="B462" s="60">
        <f>B452</f>
        <v>2.2000000000000002</v>
      </c>
      <c r="C462" s="9">
        <v>6.7</v>
      </c>
      <c r="D462" s="9">
        <v>3.3</v>
      </c>
      <c r="E462" s="9">
        <v>1.1000000000000001</v>
      </c>
      <c r="F462" s="75"/>
    </row>
    <row r="463" spans="1:6" x14ac:dyDescent="0.2">
      <c r="A463" s="10"/>
      <c r="B463" s="423" t="s">
        <v>136</v>
      </c>
      <c r="C463" s="424"/>
      <c r="D463" s="424"/>
      <c r="E463" s="13">
        <v>1.5</v>
      </c>
      <c r="F463" s="40" t="s">
        <v>63</v>
      </c>
    </row>
    <row r="464" spans="1:6" ht="16" thickBot="1" x14ac:dyDescent="0.25">
      <c r="A464" s="26" t="s">
        <v>89</v>
      </c>
      <c r="B464" s="37" t="s">
        <v>45</v>
      </c>
      <c r="C464" s="67">
        <f>C462*E463</f>
        <v>10.050000000000001</v>
      </c>
      <c r="D464" s="66">
        <f>D462*E463</f>
        <v>4.9499999999999993</v>
      </c>
      <c r="E464" s="68">
        <f>E462*E463</f>
        <v>1.6500000000000001</v>
      </c>
      <c r="F464" s="74"/>
    </row>
    <row r="465" spans="1:9" ht="16" thickBot="1" x14ac:dyDescent="0.25">
      <c r="A465" s="10"/>
      <c r="B465" s="14">
        <f>B455</f>
        <v>154</v>
      </c>
      <c r="C465" s="45">
        <f>C464*C460</f>
        <v>402</v>
      </c>
      <c r="D465" s="14">
        <f>D464*D460</f>
        <v>643.49999999999989</v>
      </c>
      <c r="E465" s="45">
        <f>E464*E460</f>
        <v>330</v>
      </c>
      <c r="F465" s="15">
        <f>SUM(B465:E465)</f>
        <v>1529.5</v>
      </c>
    </row>
    <row r="467" spans="1:9" ht="17" thickBot="1" x14ac:dyDescent="0.25">
      <c r="B467" s="38" t="s">
        <v>97</v>
      </c>
    </row>
    <row r="468" spans="1:9" x14ac:dyDescent="0.2">
      <c r="B468" s="36" t="s">
        <v>70</v>
      </c>
      <c r="C468" s="425" t="s">
        <v>60</v>
      </c>
      <c r="D468" s="426"/>
      <c r="E468" s="426"/>
      <c r="F468" s="427"/>
    </row>
    <row r="469" spans="1:9" x14ac:dyDescent="0.2">
      <c r="B469" s="33" t="s">
        <v>56</v>
      </c>
      <c r="C469" s="41" t="s">
        <v>57</v>
      </c>
      <c r="D469" s="40" t="s">
        <v>58</v>
      </c>
      <c r="E469" s="41" t="s">
        <v>59</v>
      </c>
      <c r="F469" s="48" t="s">
        <v>38</v>
      </c>
    </row>
    <row r="470" spans="1:9" x14ac:dyDescent="0.2">
      <c r="A470" s="26" t="s">
        <v>88</v>
      </c>
      <c r="B470" s="33">
        <f>B437</f>
        <v>70</v>
      </c>
      <c r="C470" s="42">
        <v>50</v>
      </c>
      <c r="D470" s="40">
        <v>130</v>
      </c>
      <c r="E470" s="42">
        <v>200</v>
      </c>
      <c r="F470" s="48"/>
    </row>
    <row r="471" spans="1:9" ht="16" x14ac:dyDescent="0.2">
      <c r="B471" s="420" t="s">
        <v>98</v>
      </c>
      <c r="C471" s="421"/>
      <c r="D471" s="421"/>
      <c r="E471" s="421"/>
      <c r="F471" s="422"/>
    </row>
    <row r="472" spans="1:9" x14ac:dyDescent="0.2">
      <c r="A472" s="26" t="s">
        <v>89</v>
      </c>
      <c r="B472" s="62">
        <f>B462</f>
        <v>2.2000000000000002</v>
      </c>
      <c r="C472" s="9">
        <v>13.3</v>
      </c>
      <c r="D472" s="9">
        <v>6.7</v>
      </c>
      <c r="E472" s="9">
        <v>2.2000000000000002</v>
      </c>
      <c r="F472" s="73"/>
      <c r="G472" s="10"/>
      <c r="H472" s="10"/>
      <c r="I472" s="10"/>
    </row>
    <row r="473" spans="1:9" x14ac:dyDescent="0.2">
      <c r="B473" s="423" t="s">
        <v>137</v>
      </c>
      <c r="C473" s="424"/>
      <c r="D473" s="424"/>
      <c r="E473" s="13">
        <v>1.75</v>
      </c>
      <c r="F473" s="40" t="s">
        <v>63</v>
      </c>
      <c r="G473" s="10"/>
      <c r="H473" s="10"/>
      <c r="I473" s="10"/>
    </row>
    <row r="474" spans="1:9" ht="16" thickBot="1" x14ac:dyDescent="0.25">
      <c r="A474" s="26" t="s">
        <v>89</v>
      </c>
      <c r="B474" s="37" t="s">
        <v>45</v>
      </c>
      <c r="C474" s="67">
        <f>C472*E473</f>
        <v>23.275000000000002</v>
      </c>
      <c r="D474" s="66">
        <f>D472*E473</f>
        <v>11.725</v>
      </c>
      <c r="E474" s="66">
        <f>E472*E473</f>
        <v>3.8500000000000005</v>
      </c>
      <c r="F474" s="74"/>
      <c r="G474" s="10"/>
      <c r="H474" s="10"/>
      <c r="I474" s="10"/>
    </row>
    <row r="475" spans="1:9" ht="16" thickBot="1" x14ac:dyDescent="0.25">
      <c r="B475" s="14">
        <f>B465</f>
        <v>154</v>
      </c>
      <c r="C475" s="45">
        <f>C474*C470</f>
        <v>1163.75</v>
      </c>
      <c r="D475" s="14">
        <f>D474*D470</f>
        <v>1524.25</v>
      </c>
      <c r="E475" s="45">
        <f>E474*E470</f>
        <v>770.00000000000011</v>
      </c>
      <c r="F475" s="15">
        <f>SUM(B475:E475)</f>
        <v>3612</v>
      </c>
    </row>
    <row r="476" spans="1:9" ht="16" x14ac:dyDescent="0.2">
      <c r="B476" s="39" t="s">
        <v>45</v>
      </c>
      <c r="G476" s="2"/>
    </row>
    <row r="477" spans="1:9" ht="16" x14ac:dyDescent="0.2">
      <c r="B477" s="39" t="s">
        <v>45</v>
      </c>
      <c r="G477" s="2"/>
    </row>
    <row r="478" spans="1:9" ht="16" x14ac:dyDescent="0.2">
      <c r="B478" s="39" t="s">
        <v>45</v>
      </c>
      <c r="G478" s="2"/>
    </row>
    <row r="482" spans="1:9" x14ac:dyDescent="0.2">
      <c r="B482" s="428" t="s">
        <v>67</v>
      </c>
      <c r="C482" s="428"/>
      <c r="D482" s="428"/>
      <c r="E482" s="428"/>
      <c r="F482" s="428"/>
      <c r="G482" s="428"/>
      <c r="H482" s="428"/>
      <c r="I482" s="428"/>
    </row>
    <row r="483" spans="1:9" ht="16" x14ac:dyDescent="0.2">
      <c r="B483" s="39" t="s">
        <v>45</v>
      </c>
      <c r="G483" s="2"/>
    </row>
    <row r="484" spans="1:9" x14ac:dyDescent="0.2">
      <c r="B484" s="4"/>
      <c r="C484" s="4"/>
      <c r="D484" s="4"/>
      <c r="E484" s="4"/>
      <c r="F484" s="4"/>
      <c r="G484" s="4"/>
      <c r="H484" s="4"/>
      <c r="I484" s="4"/>
    </row>
    <row r="485" spans="1:9" ht="17" thickBot="1" x14ac:dyDescent="0.25">
      <c r="B485" s="430" t="s">
        <v>90</v>
      </c>
      <c r="C485" s="431"/>
      <c r="D485" s="431"/>
      <c r="E485" s="431"/>
      <c r="F485" s="431"/>
      <c r="G485" s="2"/>
    </row>
    <row r="486" spans="1:9" x14ac:dyDescent="0.2">
      <c r="B486" s="32" t="s">
        <v>55</v>
      </c>
      <c r="C486" s="425" t="s">
        <v>60</v>
      </c>
      <c r="D486" s="426"/>
      <c r="E486" s="426"/>
      <c r="F486" s="427"/>
    </row>
    <row r="487" spans="1:9" x14ac:dyDescent="0.2">
      <c r="B487" s="33" t="s">
        <v>56</v>
      </c>
      <c r="C487" s="41" t="s">
        <v>86</v>
      </c>
      <c r="D487" s="40" t="s">
        <v>87</v>
      </c>
      <c r="E487" s="41" t="s">
        <v>91</v>
      </c>
      <c r="F487" s="48" t="s">
        <v>38</v>
      </c>
    </row>
    <row r="488" spans="1:9" x14ac:dyDescent="0.2">
      <c r="A488" s="26" t="s">
        <v>88</v>
      </c>
      <c r="B488" s="33">
        <v>54.95</v>
      </c>
      <c r="C488" s="42">
        <v>50</v>
      </c>
      <c r="D488" s="40">
        <v>110</v>
      </c>
      <c r="E488" s="42">
        <v>210</v>
      </c>
      <c r="F488" s="48"/>
    </row>
    <row r="489" spans="1:9" ht="16" thickBot="1" x14ac:dyDescent="0.25">
      <c r="A489" s="26" t="s">
        <v>89</v>
      </c>
      <c r="B489" s="76">
        <v>1.5</v>
      </c>
      <c r="C489" s="9">
        <v>1.1000000000000001</v>
      </c>
      <c r="D489" s="66">
        <v>0.55000000000000004</v>
      </c>
      <c r="E489" s="66">
        <v>0.18</v>
      </c>
      <c r="F489" s="75"/>
    </row>
    <row r="490" spans="1:9" ht="16" thickBot="1" x14ac:dyDescent="0.25">
      <c r="B490" s="6">
        <f>B489*B488</f>
        <v>82.425000000000011</v>
      </c>
      <c r="C490" s="43">
        <f>C489*C488</f>
        <v>55.000000000000007</v>
      </c>
      <c r="D490" s="7">
        <f>D489*D488</f>
        <v>60.500000000000007</v>
      </c>
      <c r="E490" s="47">
        <f>E489*E488</f>
        <v>37.799999999999997</v>
      </c>
      <c r="F490" s="5">
        <f>SUM(B490:E490)</f>
        <v>235.72500000000002</v>
      </c>
    </row>
    <row r="491" spans="1:9" ht="16" thickBot="1" x14ac:dyDescent="0.25"/>
    <row r="492" spans="1:9" ht="17" x14ac:dyDescent="0.25">
      <c r="B492" s="34" t="s">
        <v>61</v>
      </c>
      <c r="C492" s="425" t="s">
        <v>62</v>
      </c>
      <c r="D492" s="426"/>
      <c r="E492" s="426"/>
      <c r="F492" s="427"/>
      <c r="G492" s="2"/>
    </row>
    <row r="493" spans="1:9" x14ac:dyDescent="0.2">
      <c r="B493" s="33" t="s">
        <v>56</v>
      </c>
      <c r="C493" s="41" t="s">
        <v>57</v>
      </c>
      <c r="D493" s="40" t="s">
        <v>58</v>
      </c>
      <c r="E493" s="41" t="s">
        <v>59</v>
      </c>
      <c r="F493" s="48" t="s">
        <v>38</v>
      </c>
    </row>
    <row r="494" spans="1:9" x14ac:dyDescent="0.2">
      <c r="A494" s="26" t="s">
        <v>88</v>
      </c>
      <c r="B494" s="33">
        <f>B488</f>
        <v>54.95</v>
      </c>
      <c r="C494" s="42">
        <v>90</v>
      </c>
      <c r="D494" s="40">
        <v>330</v>
      </c>
      <c r="E494" s="42">
        <v>400</v>
      </c>
      <c r="F494" s="48"/>
    </row>
    <row r="495" spans="1:9" ht="16" thickBot="1" x14ac:dyDescent="0.25">
      <c r="A495" s="26" t="s">
        <v>89</v>
      </c>
      <c r="B495" s="60">
        <f>B489</f>
        <v>1.5</v>
      </c>
      <c r="C495" s="9">
        <v>1.1000000000000001</v>
      </c>
      <c r="D495" s="9">
        <v>1.1000000000000001</v>
      </c>
      <c r="E495" s="66">
        <v>0.2</v>
      </c>
      <c r="F495" s="75"/>
    </row>
    <row r="496" spans="1:9" ht="16" thickBot="1" x14ac:dyDescent="0.25">
      <c r="B496" s="6">
        <f>B490</f>
        <v>82.425000000000011</v>
      </c>
      <c r="C496" s="43">
        <f>C495*C494</f>
        <v>99.000000000000014</v>
      </c>
      <c r="D496" s="7">
        <f>D495*D494</f>
        <v>363.00000000000006</v>
      </c>
      <c r="E496" s="47">
        <f>E495*E494</f>
        <v>80</v>
      </c>
      <c r="F496" s="5">
        <f>SUM(B496:E496)</f>
        <v>624.42500000000007</v>
      </c>
    </row>
    <row r="497" spans="1:6" x14ac:dyDescent="0.2">
      <c r="B497" s="8"/>
      <c r="C497" s="44"/>
      <c r="D497" s="8"/>
      <c r="E497" s="44"/>
      <c r="F497" s="8"/>
    </row>
    <row r="498" spans="1:6" ht="17" thickBot="1" x14ac:dyDescent="0.25">
      <c r="B498" s="35" t="s">
        <v>69</v>
      </c>
      <c r="E498" s="10" t="s">
        <v>45</v>
      </c>
    </row>
    <row r="499" spans="1:6" x14ac:dyDescent="0.2">
      <c r="B499" s="36" t="s">
        <v>70</v>
      </c>
      <c r="C499" s="425" t="s">
        <v>60</v>
      </c>
      <c r="D499" s="426"/>
      <c r="E499" s="426"/>
      <c r="F499" s="427"/>
    </row>
    <row r="500" spans="1:6" x14ac:dyDescent="0.2">
      <c r="B500" s="33" t="s">
        <v>56</v>
      </c>
      <c r="C500" s="41" t="s">
        <v>57</v>
      </c>
      <c r="D500" s="40" t="s">
        <v>58</v>
      </c>
      <c r="E500" s="41" t="s">
        <v>59</v>
      </c>
      <c r="F500" s="48" t="s">
        <v>38</v>
      </c>
    </row>
    <row r="501" spans="1:6" x14ac:dyDescent="0.2">
      <c r="A501" s="26" t="s">
        <v>88</v>
      </c>
      <c r="B501" s="33">
        <f>B488</f>
        <v>54.95</v>
      </c>
      <c r="C501" s="42">
        <v>50</v>
      </c>
      <c r="D501" s="40">
        <v>130</v>
      </c>
      <c r="E501" s="42">
        <v>200</v>
      </c>
      <c r="F501" s="48"/>
    </row>
    <row r="502" spans="1:6" ht="16" x14ac:dyDescent="0.2">
      <c r="B502" s="420" t="s">
        <v>95</v>
      </c>
      <c r="C502" s="421"/>
      <c r="D502" s="421"/>
      <c r="E502" s="421"/>
      <c r="F502" s="422"/>
    </row>
    <row r="503" spans="1:6" x14ac:dyDescent="0.2">
      <c r="A503" s="26" t="s">
        <v>89</v>
      </c>
      <c r="B503" s="76">
        <v>2.1</v>
      </c>
      <c r="C503" s="9">
        <v>0.6</v>
      </c>
      <c r="D503" s="9">
        <v>0.3</v>
      </c>
      <c r="E503" s="9">
        <v>0.1</v>
      </c>
      <c r="F503" s="75"/>
    </row>
    <row r="504" spans="1:6" x14ac:dyDescent="0.2">
      <c r="B504" s="423" t="s">
        <v>127</v>
      </c>
      <c r="C504" s="424"/>
      <c r="D504" s="424"/>
      <c r="E504" s="13">
        <v>1.25</v>
      </c>
      <c r="F504" s="40" t="s">
        <v>63</v>
      </c>
    </row>
    <row r="505" spans="1:6" ht="16" thickBot="1" x14ac:dyDescent="0.25">
      <c r="A505" s="26" t="s">
        <v>89</v>
      </c>
      <c r="B505" s="37" t="s">
        <v>45</v>
      </c>
      <c r="C505" s="66">
        <f>C503*E504</f>
        <v>0.75</v>
      </c>
      <c r="D505" s="66">
        <f>D503*1.25</f>
        <v>0.375</v>
      </c>
      <c r="E505" s="66">
        <f>E503*1.25</f>
        <v>0.125</v>
      </c>
      <c r="F505" s="75"/>
    </row>
    <row r="506" spans="1:6" ht="16" thickBot="1" x14ac:dyDescent="0.25">
      <c r="B506" s="14">
        <f>B503*B501</f>
        <v>115.39500000000001</v>
      </c>
      <c r="C506" s="45">
        <f>C505*C501</f>
        <v>37.5</v>
      </c>
      <c r="D506" s="14">
        <f>D505*D501</f>
        <v>48.75</v>
      </c>
      <c r="E506" s="45">
        <f>E505*E501</f>
        <v>25</v>
      </c>
      <c r="F506" s="15">
        <f>SUM(B506:E506)</f>
        <v>226.64500000000001</v>
      </c>
    </row>
    <row r="507" spans="1:6" x14ac:dyDescent="0.2">
      <c r="B507" s="8"/>
      <c r="C507" s="44"/>
      <c r="D507" s="8"/>
      <c r="E507" s="44"/>
      <c r="F507" s="8"/>
    </row>
    <row r="508" spans="1:6" ht="17" thickBot="1" x14ac:dyDescent="0.25">
      <c r="B508" s="430" t="s">
        <v>92</v>
      </c>
      <c r="C508" s="431"/>
      <c r="D508" s="431"/>
      <c r="E508" s="431" t="s">
        <v>45</v>
      </c>
      <c r="F508" s="431"/>
    </row>
    <row r="509" spans="1:6" x14ac:dyDescent="0.2">
      <c r="B509" s="36" t="s">
        <v>70</v>
      </c>
      <c r="C509" s="425" t="s">
        <v>60</v>
      </c>
      <c r="D509" s="426"/>
      <c r="E509" s="426"/>
      <c r="F509" s="427"/>
    </row>
    <row r="510" spans="1:6" x14ac:dyDescent="0.2">
      <c r="B510" s="33" t="s">
        <v>56</v>
      </c>
      <c r="C510" s="41" t="s">
        <v>57</v>
      </c>
      <c r="D510" s="40" t="s">
        <v>58</v>
      </c>
      <c r="E510" s="41" t="s">
        <v>59</v>
      </c>
      <c r="F510" s="48" t="s">
        <v>38</v>
      </c>
    </row>
    <row r="511" spans="1:6" x14ac:dyDescent="0.2">
      <c r="A511" s="26" t="s">
        <v>88</v>
      </c>
      <c r="B511" s="33">
        <f>B488</f>
        <v>54.95</v>
      </c>
      <c r="C511" s="42">
        <v>40</v>
      </c>
      <c r="D511" s="40">
        <v>130</v>
      </c>
      <c r="E511" s="42">
        <v>200</v>
      </c>
      <c r="F511" s="48"/>
    </row>
    <row r="512" spans="1:6" ht="16" x14ac:dyDescent="0.2">
      <c r="B512" s="420" t="s">
        <v>96</v>
      </c>
      <c r="C512" s="421"/>
      <c r="D512" s="421"/>
      <c r="E512" s="421"/>
      <c r="F512" s="422"/>
    </row>
    <row r="513" spans="1:9" x14ac:dyDescent="0.2">
      <c r="A513" s="26" t="s">
        <v>89</v>
      </c>
      <c r="B513" s="60">
        <f>B503</f>
        <v>2.1</v>
      </c>
      <c r="C513" s="9">
        <v>3.2</v>
      </c>
      <c r="D513" s="9">
        <v>1.6</v>
      </c>
      <c r="E513" s="9">
        <v>0.5</v>
      </c>
      <c r="F513" s="75"/>
    </row>
    <row r="514" spans="1:9" x14ac:dyDescent="0.2">
      <c r="A514" s="10"/>
      <c r="B514" s="423" t="s">
        <v>136</v>
      </c>
      <c r="C514" s="424"/>
      <c r="D514" s="424"/>
      <c r="E514" s="13">
        <v>1.5</v>
      </c>
      <c r="F514" s="40" t="s">
        <v>63</v>
      </c>
    </row>
    <row r="515" spans="1:9" ht="16" thickBot="1" x14ac:dyDescent="0.25">
      <c r="A515" s="26" t="s">
        <v>89</v>
      </c>
      <c r="B515" s="37" t="s">
        <v>45</v>
      </c>
      <c r="C515" s="67">
        <f>C513*E514</f>
        <v>4.8000000000000007</v>
      </c>
      <c r="D515" s="66">
        <f>D513*E514</f>
        <v>2.4000000000000004</v>
      </c>
      <c r="E515" s="68">
        <f>E513*E514</f>
        <v>0.75</v>
      </c>
      <c r="F515" s="74"/>
    </row>
    <row r="516" spans="1:9" ht="16" thickBot="1" x14ac:dyDescent="0.25">
      <c r="A516" s="10"/>
      <c r="B516" s="14">
        <f>B506</f>
        <v>115.39500000000001</v>
      </c>
      <c r="C516" s="45">
        <f>C515*C511</f>
        <v>192.00000000000003</v>
      </c>
      <c r="D516" s="14">
        <f>D515*D511</f>
        <v>312.00000000000006</v>
      </c>
      <c r="E516" s="45">
        <f>E515*E511</f>
        <v>150</v>
      </c>
      <c r="F516" s="15">
        <f>SUM(B516:E516)</f>
        <v>769.3950000000001</v>
      </c>
    </row>
    <row r="518" spans="1:9" ht="17" thickBot="1" x14ac:dyDescent="0.25">
      <c r="B518" s="38" t="s">
        <v>97</v>
      </c>
    </row>
    <row r="519" spans="1:9" x14ac:dyDescent="0.2">
      <c r="B519" s="36" t="s">
        <v>70</v>
      </c>
      <c r="C519" s="425" t="s">
        <v>60</v>
      </c>
      <c r="D519" s="426"/>
      <c r="E519" s="426"/>
      <c r="F519" s="427"/>
    </row>
    <row r="520" spans="1:9" x14ac:dyDescent="0.2">
      <c r="B520" s="33" t="s">
        <v>56</v>
      </c>
      <c r="C520" s="41" t="s">
        <v>57</v>
      </c>
      <c r="D520" s="40" t="s">
        <v>58</v>
      </c>
      <c r="E520" s="41" t="s">
        <v>59</v>
      </c>
      <c r="F520" s="48" t="s">
        <v>38</v>
      </c>
    </row>
    <row r="521" spans="1:9" x14ac:dyDescent="0.2">
      <c r="A521" s="26" t="s">
        <v>88</v>
      </c>
      <c r="B521" s="33">
        <f>B488</f>
        <v>54.95</v>
      </c>
      <c r="C521" s="42">
        <v>50</v>
      </c>
      <c r="D521" s="40">
        <v>130</v>
      </c>
      <c r="E521" s="42">
        <v>200</v>
      </c>
      <c r="F521" s="48"/>
    </row>
    <row r="522" spans="1:9" ht="16" x14ac:dyDescent="0.2">
      <c r="B522" s="420" t="s">
        <v>98</v>
      </c>
      <c r="C522" s="421"/>
      <c r="D522" s="421"/>
      <c r="E522" s="421"/>
      <c r="F522" s="422"/>
    </row>
    <row r="523" spans="1:9" x14ac:dyDescent="0.2">
      <c r="A523" s="26" t="s">
        <v>89</v>
      </c>
      <c r="B523" s="62">
        <f>B513</f>
        <v>2.1</v>
      </c>
      <c r="C523" s="9">
        <v>3.7</v>
      </c>
      <c r="D523" s="9">
        <v>1.8</v>
      </c>
      <c r="E523" s="9">
        <v>0.6</v>
      </c>
      <c r="F523" s="73"/>
      <c r="G523" s="10"/>
      <c r="H523" s="10"/>
      <c r="I523" s="10"/>
    </row>
    <row r="524" spans="1:9" x14ac:dyDescent="0.2">
      <c r="B524" s="423" t="s">
        <v>137</v>
      </c>
      <c r="C524" s="424"/>
      <c r="D524" s="424"/>
      <c r="E524" s="13">
        <v>1.75</v>
      </c>
      <c r="F524" s="40" t="s">
        <v>63</v>
      </c>
      <c r="G524" s="10"/>
      <c r="H524" s="10"/>
      <c r="I524" s="10"/>
    </row>
    <row r="525" spans="1:9" ht="16" thickBot="1" x14ac:dyDescent="0.25">
      <c r="A525" s="26" t="s">
        <v>89</v>
      </c>
      <c r="B525" s="37" t="s">
        <v>45</v>
      </c>
      <c r="C525" s="67">
        <f>C523*E524</f>
        <v>6.4750000000000005</v>
      </c>
      <c r="D525" s="66">
        <f>D523*E524</f>
        <v>3.15</v>
      </c>
      <c r="E525" s="66">
        <f>E523*E524</f>
        <v>1.05</v>
      </c>
      <c r="F525" s="74"/>
      <c r="G525" s="10"/>
      <c r="H525" s="10"/>
      <c r="I525" s="10"/>
    </row>
    <row r="526" spans="1:9" ht="16" thickBot="1" x14ac:dyDescent="0.25">
      <c r="B526" s="14">
        <f>B516</f>
        <v>115.39500000000001</v>
      </c>
      <c r="C526" s="45">
        <f>C525*C521</f>
        <v>323.75</v>
      </c>
      <c r="D526" s="14">
        <f>D525*D521</f>
        <v>409.5</v>
      </c>
      <c r="E526" s="45">
        <f>E525*E521</f>
        <v>210</v>
      </c>
      <c r="F526" s="15">
        <f>SUM(B526:E526)</f>
        <v>1058.645</v>
      </c>
    </row>
    <row r="527" spans="1:9" ht="16" x14ac:dyDescent="0.2">
      <c r="B527" s="39" t="s">
        <v>45</v>
      </c>
      <c r="G527" s="2"/>
    </row>
    <row r="528" spans="1:9" ht="16" x14ac:dyDescent="0.2">
      <c r="B528" s="39" t="s">
        <v>45</v>
      </c>
      <c r="G528" s="2"/>
    </row>
    <row r="529" spans="1:9" ht="16" x14ac:dyDescent="0.2">
      <c r="B529" s="39" t="s">
        <v>45</v>
      </c>
      <c r="G529" s="2"/>
    </row>
    <row r="532" spans="1:9" x14ac:dyDescent="0.2">
      <c r="B532" s="428" t="s">
        <v>49</v>
      </c>
      <c r="C532" s="429"/>
      <c r="D532" s="429"/>
      <c r="E532" s="429"/>
      <c r="F532" s="429"/>
      <c r="G532" s="429"/>
      <c r="H532" s="429"/>
      <c r="I532" s="429"/>
    </row>
    <row r="533" spans="1:9" ht="16" x14ac:dyDescent="0.2">
      <c r="B533" s="39" t="s">
        <v>45</v>
      </c>
      <c r="G533" s="2"/>
    </row>
    <row r="534" spans="1:9" x14ac:dyDescent="0.2">
      <c r="B534" s="4"/>
      <c r="C534" s="4"/>
      <c r="D534" s="4"/>
      <c r="E534" s="4"/>
      <c r="F534" s="4"/>
      <c r="G534" s="4"/>
      <c r="H534" s="4"/>
      <c r="I534" s="4"/>
    </row>
    <row r="535" spans="1:9" ht="17" thickBot="1" x14ac:dyDescent="0.25">
      <c r="B535" s="430" t="s">
        <v>90</v>
      </c>
      <c r="C535" s="431"/>
      <c r="D535" s="431"/>
      <c r="E535" s="431"/>
      <c r="F535" s="431"/>
      <c r="G535" s="2"/>
    </row>
    <row r="536" spans="1:9" x14ac:dyDescent="0.2">
      <c r="B536" s="32" t="s">
        <v>55</v>
      </c>
      <c r="C536" s="425" t="s">
        <v>60</v>
      </c>
      <c r="D536" s="426"/>
      <c r="E536" s="426"/>
      <c r="F536" s="427"/>
    </row>
    <row r="537" spans="1:9" x14ac:dyDescent="0.2">
      <c r="B537" s="33" t="s">
        <v>56</v>
      </c>
      <c r="C537" s="41" t="s">
        <v>86</v>
      </c>
      <c r="D537" s="40" t="s">
        <v>87</v>
      </c>
      <c r="E537" s="41" t="s">
        <v>91</v>
      </c>
      <c r="F537" s="48" t="s">
        <v>38</v>
      </c>
    </row>
    <row r="538" spans="1:9" x14ac:dyDescent="0.2">
      <c r="A538" s="26" t="s">
        <v>88</v>
      </c>
      <c r="B538" s="33">
        <v>19.989999999999998</v>
      </c>
      <c r="C538" s="42">
        <v>50</v>
      </c>
      <c r="D538" s="40">
        <v>110</v>
      </c>
      <c r="E538" s="42">
        <v>210</v>
      </c>
      <c r="F538" s="48"/>
    </row>
    <row r="539" spans="1:9" ht="16" thickBot="1" x14ac:dyDescent="0.25">
      <c r="A539" s="26" t="s">
        <v>89</v>
      </c>
      <c r="B539" s="76">
        <v>3.4</v>
      </c>
      <c r="C539" s="9">
        <v>1.7</v>
      </c>
      <c r="D539" s="66">
        <v>0.85</v>
      </c>
      <c r="E539" s="66">
        <v>0.28000000000000003</v>
      </c>
      <c r="F539" s="75"/>
    </row>
    <row r="540" spans="1:9" ht="16" thickBot="1" x14ac:dyDescent="0.25">
      <c r="B540" s="6">
        <f>B539*B538</f>
        <v>67.965999999999994</v>
      </c>
      <c r="C540" s="43">
        <f>C539*C538</f>
        <v>85</v>
      </c>
      <c r="D540" s="7">
        <f>D539*D538</f>
        <v>93.5</v>
      </c>
      <c r="E540" s="47">
        <f>E539*E538</f>
        <v>58.800000000000004</v>
      </c>
      <c r="F540" s="5">
        <f>SUM(B540:E540)</f>
        <v>305.26600000000002</v>
      </c>
    </row>
    <row r="541" spans="1:9" ht="16" thickBot="1" x14ac:dyDescent="0.25"/>
    <row r="542" spans="1:9" ht="17" x14ac:dyDescent="0.25">
      <c r="B542" s="34" t="s">
        <v>61</v>
      </c>
      <c r="C542" s="425" t="s">
        <v>62</v>
      </c>
      <c r="D542" s="426"/>
      <c r="E542" s="426"/>
      <c r="F542" s="427"/>
      <c r="G542" s="2"/>
    </row>
    <row r="543" spans="1:9" x14ac:dyDescent="0.2">
      <c r="B543" s="33" t="s">
        <v>56</v>
      </c>
      <c r="C543" s="41" t="s">
        <v>57</v>
      </c>
      <c r="D543" s="40" t="s">
        <v>58</v>
      </c>
      <c r="E543" s="41" t="s">
        <v>59</v>
      </c>
      <c r="F543" s="48" t="s">
        <v>38</v>
      </c>
    </row>
    <row r="544" spans="1:9" x14ac:dyDescent="0.2">
      <c r="A544" s="26" t="s">
        <v>88</v>
      </c>
      <c r="B544" s="33">
        <f>B538</f>
        <v>19.989999999999998</v>
      </c>
      <c r="C544" s="42">
        <v>90</v>
      </c>
      <c r="D544" s="40">
        <v>330</v>
      </c>
      <c r="E544" s="42">
        <v>400</v>
      </c>
      <c r="F544" s="48"/>
    </row>
    <row r="545" spans="1:6" ht="16" thickBot="1" x14ac:dyDescent="0.25">
      <c r="A545" s="26" t="s">
        <v>89</v>
      </c>
      <c r="B545" s="60">
        <f>B539</f>
        <v>3.4</v>
      </c>
      <c r="C545" s="9">
        <v>1.7</v>
      </c>
      <c r="D545" s="9">
        <v>1.7</v>
      </c>
      <c r="E545" s="66">
        <v>0.3</v>
      </c>
      <c r="F545" s="75"/>
    </row>
    <row r="546" spans="1:6" ht="16" thickBot="1" x14ac:dyDescent="0.25">
      <c r="B546" s="6">
        <f>B540</f>
        <v>67.965999999999994</v>
      </c>
      <c r="C546" s="43">
        <f>C545*C544</f>
        <v>153</v>
      </c>
      <c r="D546" s="7">
        <f>D545*D544</f>
        <v>561</v>
      </c>
      <c r="E546" s="47">
        <f>E545*E544</f>
        <v>120</v>
      </c>
      <c r="F546" s="5">
        <f>SUM(B546:E546)</f>
        <v>901.96600000000001</v>
      </c>
    </row>
    <row r="547" spans="1:6" x14ac:dyDescent="0.2">
      <c r="B547" s="8"/>
      <c r="C547" s="44"/>
      <c r="D547" s="8"/>
      <c r="E547" s="44"/>
      <c r="F547" s="8"/>
    </row>
    <row r="548" spans="1:6" ht="17" thickBot="1" x14ac:dyDescent="0.25">
      <c r="B548" s="35" t="s">
        <v>69</v>
      </c>
      <c r="E548" s="10" t="s">
        <v>45</v>
      </c>
    </row>
    <row r="549" spans="1:6" x14ac:dyDescent="0.2">
      <c r="B549" s="36" t="s">
        <v>70</v>
      </c>
      <c r="C549" s="425" t="s">
        <v>60</v>
      </c>
      <c r="D549" s="426"/>
      <c r="E549" s="426"/>
      <c r="F549" s="427"/>
    </row>
    <row r="550" spans="1:6" x14ac:dyDescent="0.2">
      <c r="B550" s="33" t="s">
        <v>56</v>
      </c>
      <c r="C550" s="41" t="s">
        <v>57</v>
      </c>
      <c r="D550" s="40" t="s">
        <v>58</v>
      </c>
      <c r="E550" s="41" t="s">
        <v>59</v>
      </c>
      <c r="F550" s="48" t="s">
        <v>38</v>
      </c>
    </row>
    <row r="551" spans="1:6" x14ac:dyDescent="0.2">
      <c r="A551" s="26" t="s">
        <v>88</v>
      </c>
      <c r="B551" s="33">
        <f>B538</f>
        <v>19.989999999999998</v>
      </c>
      <c r="C551" s="42">
        <v>50</v>
      </c>
      <c r="D551" s="40">
        <v>130</v>
      </c>
      <c r="E551" s="42">
        <v>200</v>
      </c>
      <c r="F551" s="48"/>
    </row>
    <row r="552" spans="1:6" ht="16" x14ac:dyDescent="0.2">
      <c r="B552" s="420" t="s">
        <v>95</v>
      </c>
      <c r="C552" s="421"/>
      <c r="D552" s="421"/>
      <c r="E552" s="421"/>
      <c r="F552" s="422"/>
    </row>
    <row r="553" spans="1:6" x14ac:dyDescent="0.2">
      <c r="A553" s="26" t="s">
        <v>89</v>
      </c>
      <c r="B553" s="76">
        <v>4.8</v>
      </c>
      <c r="C553" s="9">
        <v>1</v>
      </c>
      <c r="D553" s="9">
        <v>0.5</v>
      </c>
      <c r="E553" s="9">
        <v>0.2</v>
      </c>
      <c r="F553" s="75"/>
    </row>
    <row r="554" spans="1:6" x14ac:dyDescent="0.2">
      <c r="B554" s="423" t="s">
        <v>127</v>
      </c>
      <c r="C554" s="424"/>
      <c r="D554" s="424"/>
      <c r="E554" s="13">
        <v>1.25</v>
      </c>
      <c r="F554" s="40" t="s">
        <v>63</v>
      </c>
    </row>
    <row r="555" spans="1:6" ht="16" thickBot="1" x14ac:dyDescent="0.25">
      <c r="A555" s="26" t="s">
        <v>89</v>
      </c>
      <c r="B555" s="37" t="s">
        <v>45</v>
      </c>
      <c r="C555" s="66">
        <f>C553*E554</f>
        <v>1.25</v>
      </c>
      <c r="D555" s="66">
        <f>D553*1.25</f>
        <v>0.625</v>
      </c>
      <c r="E555" s="66">
        <f>E553*1.25</f>
        <v>0.25</v>
      </c>
      <c r="F555" s="75"/>
    </row>
    <row r="556" spans="1:6" ht="16" thickBot="1" x14ac:dyDescent="0.25">
      <c r="B556" s="14">
        <f>B553*B551</f>
        <v>95.951999999999984</v>
      </c>
      <c r="C556" s="45">
        <f>C555*C551</f>
        <v>62.5</v>
      </c>
      <c r="D556" s="14">
        <f>D555*D551</f>
        <v>81.25</v>
      </c>
      <c r="E556" s="45">
        <f>E555*E551</f>
        <v>50</v>
      </c>
      <c r="F556" s="15">
        <f>SUM(B556:E556)</f>
        <v>289.702</v>
      </c>
    </row>
    <row r="557" spans="1:6" x14ac:dyDescent="0.2">
      <c r="B557" s="8"/>
      <c r="C557" s="44"/>
      <c r="D557" s="8"/>
      <c r="E557" s="44"/>
      <c r="F557" s="8"/>
    </row>
    <row r="558" spans="1:6" ht="17" thickBot="1" x14ac:dyDescent="0.25">
      <c r="B558" s="430" t="s">
        <v>92</v>
      </c>
      <c r="C558" s="431"/>
      <c r="D558" s="431"/>
      <c r="E558" s="431" t="s">
        <v>45</v>
      </c>
      <c r="F558" s="431"/>
    </row>
    <row r="559" spans="1:6" x14ac:dyDescent="0.2">
      <c r="B559" s="36" t="s">
        <v>70</v>
      </c>
      <c r="C559" s="425" t="s">
        <v>60</v>
      </c>
      <c r="D559" s="426"/>
      <c r="E559" s="426"/>
      <c r="F559" s="427"/>
    </row>
    <row r="560" spans="1:6" x14ac:dyDescent="0.2">
      <c r="B560" s="33" t="s">
        <v>56</v>
      </c>
      <c r="C560" s="41" t="s">
        <v>57</v>
      </c>
      <c r="D560" s="40" t="s">
        <v>58</v>
      </c>
      <c r="E560" s="41" t="s">
        <v>59</v>
      </c>
      <c r="F560" s="48" t="s">
        <v>38</v>
      </c>
    </row>
    <row r="561" spans="1:9" x14ac:dyDescent="0.2">
      <c r="A561" s="26" t="s">
        <v>88</v>
      </c>
      <c r="B561" s="33">
        <f>B538</f>
        <v>19.989999999999998</v>
      </c>
      <c r="C561" s="42">
        <v>40</v>
      </c>
      <c r="D561" s="40">
        <v>130</v>
      </c>
      <c r="E561" s="42">
        <v>200</v>
      </c>
      <c r="F561" s="48"/>
    </row>
    <row r="562" spans="1:9" ht="16" x14ac:dyDescent="0.2">
      <c r="B562" s="420" t="s">
        <v>96</v>
      </c>
      <c r="C562" s="421"/>
      <c r="D562" s="421"/>
      <c r="E562" s="421"/>
      <c r="F562" s="422"/>
    </row>
    <row r="563" spans="1:9" x14ac:dyDescent="0.2">
      <c r="A563" s="26" t="s">
        <v>89</v>
      </c>
      <c r="B563" s="60">
        <f>B553</f>
        <v>4.8</v>
      </c>
      <c r="C563" s="9">
        <v>3.1</v>
      </c>
      <c r="D563" s="9">
        <v>1.5</v>
      </c>
      <c r="E563" s="9">
        <v>0.5</v>
      </c>
      <c r="F563" s="75"/>
    </row>
    <row r="564" spans="1:9" x14ac:dyDescent="0.2">
      <c r="A564" s="10"/>
      <c r="B564" s="423" t="s">
        <v>136</v>
      </c>
      <c r="C564" s="424"/>
      <c r="D564" s="424"/>
      <c r="E564" s="13">
        <v>1.5</v>
      </c>
      <c r="F564" s="40" t="s">
        <v>63</v>
      </c>
    </row>
    <row r="565" spans="1:9" ht="16" thickBot="1" x14ac:dyDescent="0.25">
      <c r="A565" s="26" t="s">
        <v>89</v>
      </c>
      <c r="B565" s="37" t="s">
        <v>45</v>
      </c>
      <c r="C565" s="67">
        <f>C563*E564</f>
        <v>4.6500000000000004</v>
      </c>
      <c r="D565" s="66">
        <f>D563*E564</f>
        <v>2.25</v>
      </c>
      <c r="E565" s="68">
        <f>E563*E564</f>
        <v>0.75</v>
      </c>
      <c r="F565" s="74"/>
    </row>
    <row r="566" spans="1:9" ht="16" thickBot="1" x14ac:dyDescent="0.25">
      <c r="A566" s="10"/>
      <c r="B566" s="14">
        <f>B556</f>
        <v>95.951999999999984</v>
      </c>
      <c r="C566" s="45">
        <f>C565*C561</f>
        <v>186</v>
      </c>
      <c r="D566" s="14">
        <f>D565*D561</f>
        <v>292.5</v>
      </c>
      <c r="E566" s="45">
        <f>E565*E561</f>
        <v>150</v>
      </c>
      <c r="F566" s="15">
        <f>SUM(B566:E566)</f>
        <v>724.452</v>
      </c>
    </row>
    <row r="568" spans="1:9" ht="17" thickBot="1" x14ac:dyDescent="0.25">
      <c r="B568" s="38" t="s">
        <v>97</v>
      </c>
    </row>
    <row r="569" spans="1:9" x14ac:dyDescent="0.2">
      <c r="B569" s="36" t="s">
        <v>70</v>
      </c>
      <c r="C569" s="425" t="s">
        <v>60</v>
      </c>
      <c r="D569" s="426"/>
      <c r="E569" s="426"/>
      <c r="F569" s="427"/>
    </row>
    <row r="570" spans="1:9" x14ac:dyDescent="0.2">
      <c r="B570" s="33" t="s">
        <v>56</v>
      </c>
      <c r="C570" s="41" t="s">
        <v>57</v>
      </c>
      <c r="D570" s="40" t="s">
        <v>58</v>
      </c>
      <c r="E570" s="41" t="s">
        <v>59</v>
      </c>
      <c r="F570" s="48" t="s">
        <v>38</v>
      </c>
    </row>
    <row r="571" spans="1:9" x14ac:dyDescent="0.2">
      <c r="A571" s="26" t="s">
        <v>88</v>
      </c>
      <c r="B571" s="33">
        <f>B538</f>
        <v>19.989999999999998</v>
      </c>
      <c r="C571" s="42">
        <v>50</v>
      </c>
      <c r="D571" s="40">
        <v>130</v>
      </c>
      <c r="E571" s="42">
        <v>200</v>
      </c>
      <c r="F571" s="48"/>
    </row>
    <row r="572" spans="1:9" ht="16" x14ac:dyDescent="0.2">
      <c r="B572" s="420" t="s">
        <v>98</v>
      </c>
      <c r="C572" s="421"/>
      <c r="D572" s="421"/>
      <c r="E572" s="421"/>
      <c r="F572" s="422"/>
    </row>
    <row r="573" spans="1:9" x14ac:dyDescent="0.2">
      <c r="A573" s="26" t="s">
        <v>89</v>
      </c>
      <c r="B573" s="62">
        <f>B563</f>
        <v>4.8</v>
      </c>
      <c r="C573" s="9">
        <v>3.2</v>
      </c>
      <c r="D573" s="9">
        <v>1.6</v>
      </c>
      <c r="E573" s="9">
        <v>0.5</v>
      </c>
      <c r="F573" s="73"/>
      <c r="G573" s="10"/>
      <c r="H573" s="10"/>
      <c r="I573" s="10"/>
    </row>
    <row r="574" spans="1:9" x14ac:dyDescent="0.2">
      <c r="B574" s="423" t="s">
        <v>137</v>
      </c>
      <c r="C574" s="424"/>
      <c r="D574" s="424"/>
      <c r="E574" s="13">
        <v>1.75</v>
      </c>
      <c r="F574" s="40" t="s">
        <v>63</v>
      </c>
      <c r="G574" s="10"/>
      <c r="H574" s="10"/>
      <c r="I574" s="10"/>
    </row>
    <row r="575" spans="1:9" ht="16" thickBot="1" x14ac:dyDescent="0.25">
      <c r="A575" s="26" t="s">
        <v>89</v>
      </c>
      <c r="B575" s="37" t="s">
        <v>45</v>
      </c>
      <c r="C575" s="67">
        <f>C573*E574</f>
        <v>5.6000000000000005</v>
      </c>
      <c r="D575" s="66">
        <f>D573*E574</f>
        <v>2.8000000000000003</v>
      </c>
      <c r="E575" s="66">
        <f>E573*E574</f>
        <v>0.875</v>
      </c>
      <c r="F575" s="74"/>
      <c r="G575" s="10"/>
      <c r="H575" s="10"/>
      <c r="I575" s="10"/>
    </row>
    <row r="576" spans="1:9" ht="16" thickBot="1" x14ac:dyDescent="0.25">
      <c r="B576" s="14">
        <f>B566</f>
        <v>95.951999999999984</v>
      </c>
      <c r="C576" s="45">
        <f>C575*C571</f>
        <v>280</v>
      </c>
      <c r="D576" s="14">
        <f>D575*D571</f>
        <v>364.00000000000006</v>
      </c>
      <c r="E576" s="45">
        <f>E575*E571</f>
        <v>175</v>
      </c>
      <c r="F576" s="15">
        <f>SUM(B576:E576)</f>
        <v>914.952</v>
      </c>
    </row>
    <row r="577" spans="1:9" ht="16" x14ac:dyDescent="0.2">
      <c r="B577" s="39" t="s">
        <v>45</v>
      </c>
      <c r="G577" s="2"/>
    </row>
    <row r="578" spans="1:9" ht="16" x14ac:dyDescent="0.2">
      <c r="B578" s="39" t="s">
        <v>45</v>
      </c>
      <c r="G578" s="2"/>
    </row>
    <row r="579" spans="1:9" ht="16" x14ac:dyDescent="0.2">
      <c r="B579" s="39" t="s">
        <v>45</v>
      </c>
      <c r="G579" s="2"/>
    </row>
    <row r="582" spans="1:9" x14ac:dyDescent="0.2">
      <c r="B582" s="428" t="s">
        <v>68</v>
      </c>
      <c r="C582" s="429"/>
      <c r="D582" s="429"/>
      <c r="E582" s="429"/>
      <c r="F582" s="429"/>
      <c r="G582" s="429"/>
      <c r="H582" s="429"/>
      <c r="I582" s="429"/>
    </row>
    <row r="583" spans="1:9" ht="16" x14ac:dyDescent="0.2">
      <c r="B583" s="39" t="s">
        <v>45</v>
      </c>
      <c r="G583" s="2"/>
    </row>
    <row r="584" spans="1:9" x14ac:dyDescent="0.2">
      <c r="B584" s="4"/>
      <c r="C584" s="4"/>
      <c r="D584" s="4"/>
      <c r="E584" s="4"/>
      <c r="F584" s="4"/>
      <c r="G584" s="4"/>
      <c r="H584" s="4"/>
      <c r="I584" s="4"/>
    </row>
    <row r="585" spans="1:9" ht="17" thickBot="1" x14ac:dyDescent="0.25">
      <c r="B585" s="430" t="s">
        <v>90</v>
      </c>
      <c r="C585" s="431"/>
      <c r="D585" s="431"/>
      <c r="E585" s="431"/>
      <c r="F585" s="431"/>
      <c r="G585" s="2"/>
    </row>
    <row r="586" spans="1:9" x14ac:dyDescent="0.2">
      <c r="B586" s="32" t="s">
        <v>55</v>
      </c>
      <c r="C586" s="425" t="s">
        <v>60</v>
      </c>
      <c r="D586" s="426"/>
      <c r="E586" s="426"/>
      <c r="F586" s="427"/>
    </row>
    <row r="587" spans="1:9" x14ac:dyDescent="0.2">
      <c r="B587" s="33" t="s">
        <v>56</v>
      </c>
      <c r="C587" s="41" t="s">
        <v>86</v>
      </c>
      <c r="D587" s="40" t="s">
        <v>87</v>
      </c>
      <c r="E587" s="41" t="s">
        <v>91</v>
      </c>
      <c r="F587" s="48" t="s">
        <v>38</v>
      </c>
    </row>
    <row r="588" spans="1:9" x14ac:dyDescent="0.2">
      <c r="A588" s="26" t="s">
        <v>88</v>
      </c>
      <c r="B588" s="33">
        <v>53.95</v>
      </c>
      <c r="C588" s="42">
        <v>50</v>
      </c>
      <c r="D588" s="40">
        <v>110</v>
      </c>
      <c r="E588" s="42">
        <v>210</v>
      </c>
      <c r="F588" s="48"/>
    </row>
    <row r="589" spans="1:9" ht="16" thickBot="1" x14ac:dyDescent="0.25">
      <c r="A589" s="26" t="s">
        <v>89</v>
      </c>
      <c r="B589" s="76">
        <v>1.5</v>
      </c>
      <c r="C589" s="9">
        <v>1.5</v>
      </c>
      <c r="D589" s="66">
        <v>0.75</v>
      </c>
      <c r="E589" s="66">
        <v>0.25</v>
      </c>
      <c r="F589" s="75"/>
    </row>
    <row r="590" spans="1:9" ht="16" thickBot="1" x14ac:dyDescent="0.25">
      <c r="B590" s="6">
        <f>B589*B588</f>
        <v>80.925000000000011</v>
      </c>
      <c r="C590" s="43">
        <f>C589*C588</f>
        <v>75</v>
      </c>
      <c r="D590" s="7">
        <f>D589*D588</f>
        <v>82.5</v>
      </c>
      <c r="E590" s="47">
        <f>E589*E588</f>
        <v>52.5</v>
      </c>
      <c r="F590" s="5">
        <f>SUM(B590:E590)</f>
        <v>290.92500000000001</v>
      </c>
    </row>
    <row r="591" spans="1:9" ht="16" thickBot="1" x14ac:dyDescent="0.25"/>
    <row r="592" spans="1:9" ht="17" x14ac:dyDescent="0.25">
      <c r="B592" s="34" t="s">
        <v>61</v>
      </c>
      <c r="C592" s="425" t="s">
        <v>62</v>
      </c>
      <c r="D592" s="426"/>
      <c r="E592" s="426"/>
      <c r="F592" s="427"/>
      <c r="G592" s="2"/>
    </row>
    <row r="593" spans="1:6" x14ac:dyDescent="0.2">
      <c r="B593" s="33" t="s">
        <v>56</v>
      </c>
      <c r="C593" s="41" t="s">
        <v>57</v>
      </c>
      <c r="D593" s="40" t="s">
        <v>58</v>
      </c>
      <c r="E593" s="41" t="s">
        <v>59</v>
      </c>
      <c r="F593" s="48" t="s">
        <v>38</v>
      </c>
    </row>
    <row r="594" spans="1:6" x14ac:dyDescent="0.2">
      <c r="A594" s="26" t="s">
        <v>88</v>
      </c>
      <c r="B594" s="33">
        <f>B588</f>
        <v>53.95</v>
      </c>
      <c r="C594" s="42">
        <v>90</v>
      </c>
      <c r="D594" s="40">
        <v>330</v>
      </c>
      <c r="E594" s="42">
        <v>400</v>
      </c>
      <c r="F594" s="48"/>
    </row>
    <row r="595" spans="1:6" ht="16" thickBot="1" x14ac:dyDescent="0.25">
      <c r="A595" s="26" t="s">
        <v>89</v>
      </c>
      <c r="B595" s="60">
        <f>B589</f>
        <v>1.5</v>
      </c>
      <c r="C595" s="9">
        <v>1.5</v>
      </c>
      <c r="D595" s="9">
        <v>1.5</v>
      </c>
      <c r="E595" s="66">
        <v>0.25</v>
      </c>
      <c r="F595" s="75"/>
    </row>
    <row r="596" spans="1:6" ht="16" thickBot="1" x14ac:dyDescent="0.25">
      <c r="B596" s="6">
        <f>B590</f>
        <v>80.925000000000011</v>
      </c>
      <c r="C596" s="43">
        <f>C595*C594</f>
        <v>135</v>
      </c>
      <c r="D596" s="7">
        <f>D595*D594</f>
        <v>495</v>
      </c>
      <c r="E596" s="47">
        <f>E595*E594</f>
        <v>100</v>
      </c>
      <c r="F596" s="5">
        <f>SUM(B596:E596)</f>
        <v>810.92499999999995</v>
      </c>
    </row>
    <row r="597" spans="1:6" x14ac:dyDescent="0.2">
      <c r="B597" s="8"/>
      <c r="C597" s="44"/>
      <c r="D597" s="8"/>
      <c r="E597" s="44"/>
      <c r="F597" s="8"/>
    </row>
    <row r="598" spans="1:6" ht="17" thickBot="1" x14ac:dyDescent="0.25">
      <c r="B598" s="35" t="s">
        <v>69</v>
      </c>
      <c r="E598" s="10" t="s">
        <v>45</v>
      </c>
    </row>
    <row r="599" spans="1:6" x14ac:dyDescent="0.2">
      <c r="B599" s="36" t="s">
        <v>70</v>
      </c>
      <c r="C599" s="425" t="s">
        <v>60</v>
      </c>
      <c r="D599" s="426"/>
      <c r="E599" s="426"/>
      <c r="F599" s="427"/>
    </row>
    <row r="600" spans="1:6" x14ac:dyDescent="0.2">
      <c r="B600" s="33" t="s">
        <v>56</v>
      </c>
      <c r="C600" s="41" t="s">
        <v>57</v>
      </c>
      <c r="D600" s="40" t="s">
        <v>58</v>
      </c>
      <c r="E600" s="41" t="s">
        <v>59</v>
      </c>
      <c r="F600" s="48" t="s">
        <v>38</v>
      </c>
    </row>
    <row r="601" spans="1:6" x14ac:dyDescent="0.2">
      <c r="A601" s="26" t="s">
        <v>88</v>
      </c>
      <c r="B601" s="33">
        <f>B588</f>
        <v>53.95</v>
      </c>
      <c r="C601" s="42">
        <v>50</v>
      </c>
      <c r="D601" s="40">
        <v>130</v>
      </c>
      <c r="E601" s="42">
        <v>200</v>
      </c>
      <c r="F601" s="48"/>
    </row>
    <row r="602" spans="1:6" ht="16" x14ac:dyDescent="0.2">
      <c r="B602" s="420" t="s">
        <v>95</v>
      </c>
      <c r="C602" s="421"/>
      <c r="D602" s="421"/>
      <c r="E602" s="421"/>
      <c r="F602" s="422"/>
    </row>
    <row r="603" spans="1:6" x14ac:dyDescent="0.2">
      <c r="A603" s="26" t="s">
        <v>89</v>
      </c>
      <c r="B603" s="76">
        <v>1.7</v>
      </c>
      <c r="C603" s="9">
        <v>0.5</v>
      </c>
      <c r="D603" s="9">
        <v>0.2</v>
      </c>
      <c r="E603" s="9">
        <v>0.1</v>
      </c>
      <c r="F603" s="75"/>
    </row>
    <row r="604" spans="1:6" x14ac:dyDescent="0.2">
      <c r="B604" s="423" t="s">
        <v>127</v>
      </c>
      <c r="C604" s="424"/>
      <c r="D604" s="424"/>
      <c r="E604" s="13">
        <v>1.25</v>
      </c>
      <c r="F604" s="40" t="s">
        <v>63</v>
      </c>
    </row>
    <row r="605" spans="1:6" ht="16" thickBot="1" x14ac:dyDescent="0.25">
      <c r="A605" s="26" t="s">
        <v>89</v>
      </c>
      <c r="B605" s="37" t="s">
        <v>45</v>
      </c>
      <c r="C605" s="66">
        <f>C603*E604</f>
        <v>0.625</v>
      </c>
      <c r="D605" s="66">
        <f>D603*1.25</f>
        <v>0.25</v>
      </c>
      <c r="E605" s="66">
        <f>E603*1.25</f>
        <v>0.125</v>
      </c>
      <c r="F605" s="75"/>
    </row>
    <row r="606" spans="1:6" ht="16" thickBot="1" x14ac:dyDescent="0.25">
      <c r="B606" s="14">
        <f>B603*B601</f>
        <v>91.715000000000003</v>
      </c>
      <c r="C606" s="45">
        <f>C605*C601</f>
        <v>31.25</v>
      </c>
      <c r="D606" s="14">
        <f>D605*D601</f>
        <v>32.5</v>
      </c>
      <c r="E606" s="45">
        <f>E605*E601</f>
        <v>25</v>
      </c>
      <c r="F606" s="15">
        <f>SUM(B606:E606)</f>
        <v>180.465</v>
      </c>
    </row>
    <row r="607" spans="1:6" x14ac:dyDescent="0.2">
      <c r="B607" s="8"/>
      <c r="C607" s="44"/>
      <c r="D607" s="8"/>
      <c r="E607" s="44"/>
      <c r="F607" s="8"/>
    </row>
    <row r="608" spans="1:6" ht="17" thickBot="1" x14ac:dyDescent="0.25">
      <c r="B608" s="430" t="s">
        <v>92</v>
      </c>
      <c r="C608" s="431"/>
      <c r="D608" s="431"/>
      <c r="E608" s="431" t="s">
        <v>45</v>
      </c>
      <c r="F608" s="431"/>
    </row>
    <row r="609" spans="1:9" x14ac:dyDescent="0.2">
      <c r="B609" s="36" t="s">
        <v>70</v>
      </c>
      <c r="C609" s="425" t="s">
        <v>60</v>
      </c>
      <c r="D609" s="426"/>
      <c r="E609" s="426"/>
      <c r="F609" s="427"/>
    </row>
    <row r="610" spans="1:9" x14ac:dyDescent="0.2">
      <c r="B610" s="33" t="s">
        <v>56</v>
      </c>
      <c r="C610" s="41" t="s">
        <v>57</v>
      </c>
      <c r="D610" s="40" t="s">
        <v>58</v>
      </c>
      <c r="E610" s="41" t="s">
        <v>59</v>
      </c>
      <c r="F610" s="48" t="s">
        <v>38</v>
      </c>
    </row>
    <row r="611" spans="1:9" x14ac:dyDescent="0.2">
      <c r="A611" s="26" t="s">
        <v>88</v>
      </c>
      <c r="B611" s="33">
        <f>B588</f>
        <v>53.95</v>
      </c>
      <c r="C611" s="42">
        <v>40</v>
      </c>
      <c r="D611" s="40">
        <v>130</v>
      </c>
      <c r="E611" s="42">
        <v>200</v>
      </c>
      <c r="F611" s="48"/>
    </row>
    <row r="612" spans="1:9" ht="16" x14ac:dyDescent="0.2">
      <c r="B612" s="420" t="s">
        <v>96</v>
      </c>
      <c r="C612" s="421"/>
      <c r="D612" s="421"/>
      <c r="E612" s="421"/>
      <c r="F612" s="422"/>
    </row>
    <row r="613" spans="1:9" x14ac:dyDescent="0.2">
      <c r="A613" s="26" t="s">
        <v>89</v>
      </c>
      <c r="B613" s="60">
        <f>B603</f>
        <v>1.7</v>
      </c>
      <c r="C613" s="9">
        <v>3.7</v>
      </c>
      <c r="D613" s="9">
        <v>1.8</v>
      </c>
      <c r="E613" s="9">
        <v>0.6</v>
      </c>
      <c r="F613" s="75"/>
    </row>
    <row r="614" spans="1:9" x14ac:dyDescent="0.2">
      <c r="A614" s="10"/>
      <c r="B614" s="423" t="s">
        <v>136</v>
      </c>
      <c r="C614" s="424"/>
      <c r="D614" s="424"/>
      <c r="E614" s="13">
        <v>1.5</v>
      </c>
      <c r="F614" s="40" t="s">
        <v>63</v>
      </c>
    </row>
    <row r="615" spans="1:9" ht="16" thickBot="1" x14ac:dyDescent="0.25">
      <c r="A615" s="26" t="s">
        <v>89</v>
      </c>
      <c r="B615" s="37" t="s">
        <v>45</v>
      </c>
      <c r="C615" s="67">
        <f>C613*E614</f>
        <v>5.5500000000000007</v>
      </c>
      <c r="D615" s="66">
        <f>D613*E614</f>
        <v>2.7</v>
      </c>
      <c r="E615" s="68">
        <f>E613*E614</f>
        <v>0.89999999999999991</v>
      </c>
      <c r="F615" s="74"/>
    </row>
    <row r="616" spans="1:9" ht="16" thickBot="1" x14ac:dyDescent="0.25">
      <c r="A616" s="10"/>
      <c r="B616" s="14">
        <f>B606</f>
        <v>91.715000000000003</v>
      </c>
      <c r="C616" s="45">
        <f>C615*C611</f>
        <v>222.00000000000003</v>
      </c>
      <c r="D616" s="14">
        <f>D615*D611</f>
        <v>351</v>
      </c>
      <c r="E616" s="45">
        <f>E615*E611</f>
        <v>179.99999999999997</v>
      </c>
      <c r="F616" s="15">
        <f>SUM(B616:E616)</f>
        <v>844.71500000000003</v>
      </c>
    </row>
    <row r="618" spans="1:9" ht="17" thickBot="1" x14ac:dyDescent="0.25">
      <c r="B618" s="38" t="s">
        <v>97</v>
      </c>
    </row>
    <row r="619" spans="1:9" x14ac:dyDescent="0.2">
      <c r="B619" s="36" t="s">
        <v>70</v>
      </c>
      <c r="C619" s="425" t="s">
        <v>60</v>
      </c>
      <c r="D619" s="426"/>
      <c r="E619" s="426"/>
      <c r="F619" s="427"/>
    </row>
    <row r="620" spans="1:9" x14ac:dyDescent="0.2">
      <c r="B620" s="33" t="s">
        <v>56</v>
      </c>
      <c r="C620" s="41" t="s">
        <v>57</v>
      </c>
      <c r="D620" s="40" t="s">
        <v>58</v>
      </c>
      <c r="E620" s="41" t="s">
        <v>59</v>
      </c>
      <c r="F620" s="48" t="s">
        <v>38</v>
      </c>
    </row>
    <row r="621" spans="1:9" x14ac:dyDescent="0.2">
      <c r="A621" s="26" t="s">
        <v>88</v>
      </c>
      <c r="B621" s="33">
        <f>B588</f>
        <v>53.95</v>
      </c>
      <c r="C621" s="42">
        <v>50</v>
      </c>
      <c r="D621" s="40">
        <v>130</v>
      </c>
      <c r="E621" s="42">
        <v>200</v>
      </c>
      <c r="F621" s="48"/>
    </row>
    <row r="622" spans="1:9" ht="16" x14ac:dyDescent="0.2">
      <c r="B622" s="420" t="s">
        <v>98</v>
      </c>
      <c r="C622" s="421"/>
      <c r="D622" s="421"/>
      <c r="E622" s="421"/>
      <c r="F622" s="422"/>
    </row>
    <row r="623" spans="1:9" x14ac:dyDescent="0.2">
      <c r="A623" s="26" t="s">
        <v>89</v>
      </c>
      <c r="B623" s="62">
        <f>B613</f>
        <v>1.7</v>
      </c>
      <c r="C623" s="9">
        <v>6.6</v>
      </c>
      <c r="D623" s="9">
        <v>3.3</v>
      </c>
      <c r="E623" s="9">
        <v>1.1000000000000001</v>
      </c>
      <c r="F623" s="73"/>
      <c r="G623" s="10"/>
      <c r="H623" s="10"/>
      <c r="I623" s="10"/>
    </row>
    <row r="624" spans="1:9" x14ac:dyDescent="0.2">
      <c r="B624" s="423" t="s">
        <v>137</v>
      </c>
      <c r="C624" s="424"/>
      <c r="D624" s="424"/>
      <c r="E624" s="13">
        <v>1.75</v>
      </c>
      <c r="F624" s="40" t="s">
        <v>63</v>
      </c>
      <c r="G624" s="10"/>
      <c r="H624" s="10"/>
      <c r="I624" s="10"/>
    </row>
    <row r="625" spans="1:9" ht="16" thickBot="1" x14ac:dyDescent="0.25">
      <c r="A625" s="26" t="s">
        <v>89</v>
      </c>
      <c r="B625" s="37" t="s">
        <v>45</v>
      </c>
      <c r="C625" s="67">
        <f>C623*E624</f>
        <v>11.549999999999999</v>
      </c>
      <c r="D625" s="66">
        <f>D623*E624</f>
        <v>5.7749999999999995</v>
      </c>
      <c r="E625" s="66">
        <f>E623*E624</f>
        <v>1.9250000000000003</v>
      </c>
      <c r="F625" s="74"/>
      <c r="G625" s="10"/>
      <c r="H625" s="10"/>
      <c r="I625" s="10"/>
    </row>
    <row r="626" spans="1:9" ht="16" thickBot="1" x14ac:dyDescent="0.25">
      <c r="B626" s="14">
        <f>B616</f>
        <v>91.715000000000003</v>
      </c>
      <c r="C626" s="45">
        <f>C625*C621</f>
        <v>577.5</v>
      </c>
      <c r="D626" s="14">
        <f>D625*D621</f>
        <v>750.74999999999989</v>
      </c>
      <c r="E626" s="45">
        <f>E625*E621</f>
        <v>385.00000000000006</v>
      </c>
      <c r="F626" s="15">
        <f>SUM(B626:E626)</f>
        <v>1804.9649999999999</v>
      </c>
    </row>
    <row r="627" spans="1:9" ht="16" x14ac:dyDescent="0.2">
      <c r="B627" s="39" t="s">
        <v>45</v>
      </c>
      <c r="G627" s="2"/>
    </row>
    <row r="628" spans="1:9" ht="16" x14ac:dyDescent="0.2">
      <c r="B628" s="39" t="s">
        <v>45</v>
      </c>
      <c r="G628" s="2"/>
    </row>
    <row r="629" spans="1:9" ht="16" x14ac:dyDescent="0.2">
      <c r="B629" s="39" t="s">
        <v>45</v>
      </c>
      <c r="G629" s="2"/>
    </row>
    <row r="630" spans="1:9" ht="16" x14ac:dyDescent="0.2">
      <c r="B630" s="39" t="s">
        <v>45</v>
      </c>
      <c r="G630" s="2"/>
    </row>
    <row r="633" spans="1:9" x14ac:dyDescent="0.2">
      <c r="B633" s="428" t="s">
        <v>71</v>
      </c>
      <c r="C633" s="429"/>
      <c r="D633" s="429"/>
      <c r="E633" s="429"/>
      <c r="F633" s="429"/>
      <c r="G633" s="429"/>
      <c r="H633" s="429"/>
      <c r="I633" s="429"/>
    </row>
    <row r="634" spans="1:9" x14ac:dyDescent="0.2">
      <c r="B634" s="4"/>
      <c r="C634" s="4"/>
      <c r="D634" s="4"/>
      <c r="E634" s="4"/>
      <c r="F634" s="4"/>
      <c r="G634" s="4"/>
      <c r="H634" s="4"/>
      <c r="I634" s="4"/>
    </row>
    <row r="635" spans="1:9" ht="17" thickBot="1" x14ac:dyDescent="0.25">
      <c r="B635" s="430" t="s">
        <v>90</v>
      </c>
      <c r="C635" s="431"/>
      <c r="D635" s="431"/>
      <c r="E635" s="431"/>
      <c r="F635" s="431"/>
      <c r="G635" s="2"/>
    </row>
    <row r="636" spans="1:9" x14ac:dyDescent="0.2">
      <c r="B636" s="32" t="s">
        <v>55</v>
      </c>
      <c r="C636" s="425" t="s">
        <v>60</v>
      </c>
      <c r="D636" s="426"/>
      <c r="E636" s="426"/>
      <c r="F636" s="427"/>
    </row>
    <row r="637" spans="1:9" x14ac:dyDescent="0.2">
      <c r="B637" s="33" t="s">
        <v>56</v>
      </c>
      <c r="C637" s="41" t="s">
        <v>86</v>
      </c>
      <c r="D637" s="40" t="s">
        <v>87</v>
      </c>
      <c r="E637" s="41" t="s">
        <v>91</v>
      </c>
      <c r="F637" s="48" t="s">
        <v>38</v>
      </c>
    </row>
    <row r="638" spans="1:9" x14ac:dyDescent="0.2">
      <c r="A638" s="26" t="s">
        <v>88</v>
      </c>
      <c r="B638" s="33">
        <v>24.99</v>
      </c>
      <c r="C638" s="42">
        <v>50</v>
      </c>
      <c r="D638" s="40">
        <v>110</v>
      </c>
      <c r="E638" s="42">
        <v>210</v>
      </c>
      <c r="F638" s="48"/>
    </row>
    <row r="639" spans="1:9" ht="16" thickBot="1" x14ac:dyDescent="0.25">
      <c r="A639" s="26" t="s">
        <v>89</v>
      </c>
      <c r="B639" s="76">
        <v>16</v>
      </c>
      <c r="C639" s="9">
        <v>1.6</v>
      </c>
      <c r="D639" s="66">
        <v>0.8</v>
      </c>
      <c r="E639" s="66">
        <v>0.3</v>
      </c>
      <c r="F639" s="75"/>
    </row>
    <row r="640" spans="1:9" ht="16" thickBot="1" x14ac:dyDescent="0.25">
      <c r="B640" s="6">
        <f>B639*B638</f>
        <v>399.84</v>
      </c>
      <c r="C640" s="43">
        <f>C639*C638</f>
        <v>80</v>
      </c>
      <c r="D640" s="7">
        <f>D639*D638</f>
        <v>88</v>
      </c>
      <c r="E640" s="47">
        <f>E639*E638</f>
        <v>63</v>
      </c>
      <c r="F640" s="5">
        <f>SUM(B640:E640)</f>
        <v>630.83999999999992</v>
      </c>
    </row>
    <row r="641" spans="1:7" ht="16" thickBot="1" x14ac:dyDescent="0.25"/>
    <row r="642" spans="1:7" ht="17" x14ac:dyDescent="0.25">
      <c r="B642" s="34" t="s">
        <v>61</v>
      </c>
      <c r="C642" s="425" t="s">
        <v>62</v>
      </c>
      <c r="D642" s="426"/>
      <c r="E642" s="426"/>
      <c r="F642" s="427"/>
      <c r="G642" s="2"/>
    </row>
    <row r="643" spans="1:7" x14ac:dyDescent="0.2">
      <c r="B643" s="33" t="s">
        <v>56</v>
      </c>
      <c r="C643" s="41" t="s">
        <v>57</v>
      </c>
      <c r="D643" s="40" t="s">
        <v>58</v>
      </c>
      <c r="E643" s="41" t="s">
        <v>59</v>
      </c>
      <c r="F643" s="48" t="s">
        <v>38</v>
      </c>
    </row>
    <row r="644" spans="1:7" x14ac:dyDescent="0.2">
      <c r="A644" s="26" t="s">
        <v>88</v>
      </c>
      <c r="B644" s="33">
        <f>B638</f>
        <v>24.99</v>
      </c>
      <c r="C644" s="42">
        <v>90</v>
      </c>
      <c r="D644" s="40">
        <v>330</v>
      </c>
      <c r="E644" s="42">
        <v>400</v>
      </c>
      <c r="F644" s="48"/>
    </row>
    <row r="645" spans="1:7" ht="16" thickBot="1" x14ac:dyDescent="0.25">
      <c r="A645" s="26" t="s">
        <v>89</v>
      </c>
      <c r="B645" s="60">
        <f>B639</f>
        <v>16</v>
      </c>
      <c r="C645" s="9">
        <v>1.6</v>
      </c>
      <c r="D645" s="9">
        <v>1.6</v>
      </c>
      <c r="E645" s="66">
        <v>0.3</v>
      </c>
      <c r="F645" s="75"/>
    </row>
    <row r="646" spans="1:7" ht="16" thickBot="1" x14ac:dyDescent="0.25">
      <c r="B646" s="6">
        <f>B640</f>
        <v>399.84</v>
      </c>
      <c r="C646" s="43">
        <f>C645*C644</f>
        <v>144</v>
      </c>
      <c r="D646" s="7">
        <f>D645*D644</f>
        <v>528</v>
      </c>
      <c r="E646" s="47">
        <f>E645*E644</f>
        <v>120</v>
      </c>
      <c r="F646" s="5">
        <f>SUM(B646:E646)</f>
        <v>1191.8399999999999</v>
      </c>
    </row>
    <row r="647" spans="1:7" x14ac:dyDescent="0.2">
      <c r="B647" s="8"/>
      <c r="C647" s="44"/>
      <c r="D647" s="8"/>
      <c r="E647" s="44"/>
      <c r="F647" s="8"/>
    </row>
    <row r="648" spans="1:7" ht="17" thickBot="1" x14ac:dyDescent="0.25">
      <c r="B648" s="35" t="s">
        <v>69</v>
      </c>
      <c r="E648" s="10" t="s">
        <v>45</v>
      </c>
    </row>
    <row r="649" spans="1:7" x14ac:dyDescent="0.2">
      <c r="B649" s="36" t="s">
        <v>70</v>
      </c>
      <c r="C649" s="425" t="s">
        <v>60</v>
      </c>
      <c r="D649" s="426"/>
      <c r="E649" s="426"/>
      <c r="F649" s="427"/>
    </row>
    <row r="650" spans="1:7" x14ac:dyDescent="0.2">
      <c r="B650" s="33" t="s">
        <v>56</v>
      </c>
      <c r="C650" s="41" t="s">
        <v>57</v>
      </c>
      <c r="D650" s="40" t="s">
        <v>58</v>
      </c>
      <c r="E650" s="41" t="s">
        <v>59</v>
      </c>
      <c r="F650" s="48" t="s">
        <v>38</v>
      </c>
    </row>
    <row r="651" spans="1:7" x14ac:dyDescent="0.2">
      <c r="A651" s="26" t="s">
        <v>88</v>
      </c>
      <c r="B651" s="33">
        <f>B638</f>
        <v>24.99</v>
      </c>
      <c r="C651" s="42">
        <v>50</v>
      </c>
      <c r="D651" s="40">
        <v>130</v>
      </c>
      <c r="E651" s="42">
        <v>200</v>
      </c>
      <c r="F651" s="48"/>
    </row>
    <row r="652" spans="1:7" ht="16" x14ac:dyDescent="0.2">
      <c r="B652" s="420" t="s">
        <v>95</v>
      </c>
      <c r="C652" s="421"/>
      <c r="D652" s="421"/>
      <c r="E652" s="421"/>
      <c r="F652" s="422"/>
    </row>
    <row r="653" spans="1:7" x14ac:dyDescent="0.2">
      <c r="A653" s="26" t="s">
        <v>89</v>
      </c>
      <c r="B653" s="76">
        <v>22.4</v>
      </c>
      <c r="C653" s="9">
        <v>0.4</v>
      </c>
      <c r="D653" s="9">
        <v>0.2</v>
      </c>
      <c r="E653" s="9">
        <v>0.1</v>
      </c>
      <c r="F653" s="75"/>
    </row>
    <row r="654" spans="1:7" x14ac:dyDescent="0.2">
      <c r="B654" s="423" t="s">
        <v>127</v>
      </c>
      <c r="C654" s="424"/>
      <c r="D654" s="424"/>
      <c r="E654" s="13">
        <v>1.25</v>
      </c>
      <c r="F654" s="40" t="s">
        <v>63</v>
      </c>
    </row>
    <row r="655" spans="1:7" ht="16" thickBot="1" x14ac:dyDescent="0.25">
      <c r="A655" s="26" t="s">
        <v>89</v>
      </c>
      <c r="B655" s="37" t="s">
        <v>45</v>
      </c>
      <c r="C655" s="66">
        <f>C653*E654</f>
        <v>0.5</v>
      </c>
      <c r="D655" s="66">
        <f>D653*1.25</f>
        <v>0.25</v>
      </c>
      <c r="E655" s="66">
        <f>E653*1.25</f>
        <v>0.125</v>
      </c>
      <c r="F655" s="75"/>
    </row>
    <row r="656" spans="1:7" ht="16" thickBot="1" x14ac:dyDescent="0.25">
      <c r="B656" s="14">
        <f>B653*B651</f>
        <v>559.77599999999995</v>
      </c>
      <c r="C656" s="45">
        <f>C655*C651</f>
        <v>25</v>
      </c>
      <c r="D656" s="14">
        <f>D655*D651</f>
        <v>32.5</v>
      </c>
      <c r="E656" s="45">
        <f>E655*E651</f>
        <v>25</v>
      </c>
      <c r="F656" s="15">
        <f>SUM(B656:E656)</f>
        <v>642.27599999999995</v>
      </c>
    </row>
    <row r="657" spans="1:6" x14ac:dyDescent="0.2">
      <c r="B657" s="8"/>
      <c r="C657" s="44"/>
      <c r="D657" s="8"/>
      <c r="E657" s="44"/>
      <c r="F657" s="8"/>
    </row>
    <row r="658" spans="1:6" ht="17" thickBot="1" x14ac:dyDescent="0.25">
      <c r="B658" s="430" t="s">
        <v>92</v>
      </c>
      <c r="C658" s="431"/>
      <c r="D658" s="431"/>
      <c r="E658" s="431" t="s">
        <v>45</v>
      </c>
      <c r="F658" s="431"/>
    </row>
    <row r="659" spans="1:6" x14ac:dyDescent="0.2">
      <c r="B659" s="36" t="s">
        <v>70</v>
      </c>
      <c r="C659" s="425" t="s">
        <v>60</v>
      </c>
      <c r="D659" s="426"/>
      <c r="E659" s="426"/>
      <c r="F659" s="427"/>
    </row>
    <row r="660" spans="1:6" x14ac:dyDescent="0.2">
      <c r="B660" s="33" t="s">
        <v>56</v>
      </c>
      <c r="C660" s="41" t="s">
        <v>57</v>
      </c>
      <c r="D660" s="40" t="s">
        <v>58</v>
      </c>
      <c r="E660" s="41" t="s">
        <v>59</v>
      </c>
      <c r="F660" s="48" t="s">
        <v>38</v>
      </c>
    </row>
    <row r="661" spans="1:6" x14ac:dyDescent="0.2">
      <c r="A661" s="26" t="s">
        <v>88</v>
      </c>
      <c r="B661" s="33">
        <f>B638</f>
        <v>24.99</v>
      </c>
      <c r="C661" s="42">
        <v>40</v>
      </c>
      <c r="D661" s="40">
        <v>130</v>
      </c>
      <c r="E661" s="42">
        <v>200</v>
      </c>
      <c r="F661" s="48"/>
    </row>
    <row r="662" spans="1:6" ht="16" x14ac:dyDescent="0.2">
      <c r="B662" s="420" t="s">
        <v>96</v>
      </c>
      <c r="C662" s="421"/>
      <c r="D662" s="421"/>
      <c r="E662" s="421"/>
      <c r="F662" s="422"/>
    </row>
    <row r="663" spans="1:6" x14ac:dyDescent="0.2">
      <c r="A663" s="26" t="s">
        <v>89</v>
      </c>
      <c r="B663" s="60">
        <f>B653</f>
        <v>22.4</v>
      </c>
      <c r="C663" s="9">
        <v>3.8</v>
      </c>
      <c r="D663" s="9">
        <v>1.9</v>
      </c>
      <c r="E663" s="9">
        <v>0.6</v>
      </c>
      <c r="F663" s="75"/>
    </row>
    <row r="664" spans="1:6" x14ac:dyDescent="0.2">
      <c r="A664" s="10"/>
      <c r="B664" s="423" t="s">
        <v>136</v>
      </c>
      <c r="C664" s="424"/>
      <c r="D664" s="424"/>
      <c r="E664" s="13">
        <v>1.5</v>
      </c>
      <c r="F664" s="40" t="s">
        <v>63</v>
      </c>
    </row>
    <row r="665" spans="1:6" ht="16" thickBot="1" x14ac:dyDescent="0.25">
      <c r="A665" s="26" t="s">
        <v>89</v>
      </c>
      <c r="B665" s="37" t="s">
        <v>45</v>
      </c>
      <c r="C665" s="67">
        <f>C663*E664</f>
        <v>5.6999999999999993</v>
      </c>
      <c r="D665" s="66">
        <f>D663*E664</f>
        <v>2.8499999999999996</v>
      </c>
      <c r="E665" s="68">
        <f>E663*E664</f>
        <v>0.89999999999999991</v>
      </c>
      <c r="F665" s="74"/>
    </row>
    <row r="666" spans="1:6" ht="16" thickBot="1" x14ac:dyDescent="0.25">
      <c r="A666" s="10"/>
      <c r="B666" s="14">
        <f>B656</f>
        <v>559.77599999999995</v>
      </c>
      <c r="C666" s="45">
        <f>C665*C661</f>
        <v>227.99999999999997</v>
      </c>
      <c r="D666" s="14">
        <f>D665*D661</f>
        <v>370.49999999999994</v>
      </c>
      <c r="E666" s="45">
        <f>E665*E661</f>
        <v>179.99999999999997</v>
      </c>
      <c r="F666" s="15">
        <f>SUM(B666:E666)</f>
        <v>1338.2759999999998</v>
      </c>
    </row>
    <row r="668" spans="1:6" ht="17" thickBot="1" x14ac:dyDescent="0.25">
      <c r="B668" s="38" t="s">
        <v>97</v>
      </c>
    </row>
    <row r="669" spans="1:6" x14ac:dyDescent="0.2">
      <c r="B669" s="36" t="s">
        <v>70</v>
      </c>
      <c r="C669" s="425" t="s">
        <v>60</v>
      </c>
      <c r="D669" s="426"/>
      <c r="E669" s="426"/>
      <c r="F669" s="427"/>
    </row>
    <row r="670" spans="1:6" x14ac:dyDescent="0.2">
      <c r="B670" s="33" t="s">
        <v>56</v>
      </c>
      <c r="C670" s="41" t="s">
        <v>57</v>
      </c>
      <c r="D670" s="40" t="s">
        <v>58</v>
      </c>
      <c r="E670" s="41" t="s">
        <v>59</v>
      </c>
      <c r="F670" s="48" t="s">
        <v>38</v>
      </c>
    </row>
    <row r="671" spans="1:6" x14ac:dyDescent="0.2">
      <c r="A671" s="26" t="s">
        <v>88</v>
      </c>
      <c r="B671" s="33">
        <f>B638</f>
        <v>24.99</v>
      </c>
      <c r="C671" s="42">
        <v>50</v>
      </c>
      <c r="D671" s="40">
        <v>130</v>
      </c>
      <c r="E671" s="42">
        <v>200</v>
      </c>
      <c r="F671" s="48"/>
    </row>
    <row r="672" spans="1:6" ht="16" x14ac:dyDescent="0.2">
      <c r="B672" s="420" t="s">
        <v>98</v>
      </c>
      <c r="C672" s="421"/>
      <c r="D672" s="421"/>
      <c r="E672" s="421"/>
      <c r="F672" s="422"/>
    </row>
    <row r="673" spans="1:9" x14ac:dyDescent="0.2">
      <c r="A673" s="26" t="s">
        <v>89</v>
      </c>
      <c r="B673" s="62">
        <f>B663</f>
        <v>22.4</v>
      </c>
      <c r="C673" s="9">
        <v>7.7</v>
      </c>
      <c r="D673" s="9">
        <v>3.8</v>
      </c>
      <c r="E673" s="9">
        <v>1.3</v>
      </c>
      <c r="F673" s="73"/>
      <c r="G673" s="10"/>
      <c r="H673" s="10"/>
      <c r="I673" s="10"/>
    </row>
    <row r="674" spans="1:9" x14ac:dyDescent="0.2">
      <c r="B674" s="423" t="s">
        <v>137</v>
      </c>
      <c r="C674" s="424"/>
      <c r="D674" s="424"/>
      <c r="E674" s="13">
        <v>1.75</v>
      </c>
      <c r="F674" s="40" t="s">
        <v>63</v>
      </c>
      <c r="G674" s="10"/>
      <c r="H674" s="10"/>
      <c r="I674" s="10"/>
    </row>
    <row r="675" spans="1:9" ht="16" thickBot="1" x14ac:dyDescent="0.25">
      <c r="A675" s="26" t="s">
        <v>89</v>
      </c>
      <c r="B675" s="37" t="s">
        <v>45</v>
      </c>
      <c r="C675" s="67">
        <f>C673*E674</f>
        <v>13.475</v>
      </c>
      <c r="D675" s="66">
        <f>D673*E674</f>
        <v>6.6499999999999995</v>
      </c>
      <c r="E675" s="66">
        <f>E673*E674</f>
        <v>2.2749999999999999</v>
      </c>
      <c r="F675" s="74"/>
      <c r="G675" s="10"/>
      <c r="H675" s="10"/>
      <c r="I675" s="10"/>
    </row>
    <row r="676" spans="1:9" ht="16" thickBot="1" x14ac:dyDescent="0.25">
      <c r="B676" s="14">
        <f>B666</f>
        <v>559.77599999999995</v>
      </c>
      <c r="C676" s="45">
        <f>C675*C671</f>
        <v>673.75</v>
      </c>
      <c r="D676" s="14">
        <f>D675*D671</f>
        <v>864.49999999999989</v>
      </c>
      <c r="E676" s="45">
        <f>E675*E671</f>
        <v>455</v>
      </c>
      <c r="F676" s="15">
        <f>SUM(B676:E676)</f>
        <v>2553.0259999999998</v>
      </c>
    </row>
    <row r="677" spans="1:9" ht="16" x14ac:dyDescent="0.2">
      <c r="B677" s="39" t="s">
        <v>45</v>
      </c>
      <c r="G677" s="2"/>
    </row>
    <row r="678" spans="1:9" ht="16" x14ac:dyDescent="0.2">
      <c r="B678" s="39" t="s">
        <v>45</v>
      </c>
      <c r="G678" s="2"/>
    </row>
    <row r="679" spans="1:9" ht="16" x14ac:dyDescent="0.2">
      <c r="B679" s="39" t="s">
        <v>45</v>
      </c>
      <c r="G679" s="2"/>
    </row>
    <row r="682" spans="1:9" x14ac:dyDescent="0.2">
      <c r="B682" s="428" t="s">
        <v>72</v>
      </c>
      <c r="C682" s="429"/>
      <c r="D682" s="429"/>
      <c r="E682" s="429"/>
      <c r="F682" s="429"/>
      <c r="G682" s="429"/>
      <c r="H682" s="429"/>
      <c r="I682" s="429"/>
    </row>
    <row r="683" spans="1:9" x14ac:dyDescent="0.2">
      <c r="B683" s="4"/>
      <c r="C683" s="4"/>
      <c r="D683" s="4"/>
      <c r="E683" s="4"/>
      <c r="F683" s="4"/>
      <c r="G683" s="4"/>
      <c r="H683" s="4"/>
      <c r="I683" s="4"/>
    </row>
    <row r="684" spans="1:9" ht="17" thickBot="1" x14ac:dyDescent="0.25">
      <c r="B684" s="430" t="s">
        <v>90</v>
      </c>
      <c r="C684" s="431"/>
      <c r="D684" s="431"/>
      <c r="E684" s="431"/>
      <c r="F684" s="431"/>
      <c r="G684" s="2"/>
    </row>
    <row r="685" spans="1:9" x14ac:dyDescent="0.2">
      <c r="B685" s="32" t="s">
        <v>55</v>
      </c>
      <c r="C685" s="425" t="s">
        <v>60</v>
      </c>
      <c r="D685" s="426"/>
      <c r="E685" s="426"/>
      <c r="F685" s="427"/>
    </row>
    <row r="686" spans="1:9" x14ac:dyDescent="0.2">
      <c r="B686" s="33" t="s">
        <v>56</v>
      </c>
      <c r="C686" s="41" t="s">
        <v>86</v>
      </c>
      <c r="D686" s="40" t="s">
        <v>87</v>
      </c>
      <c r="E686" s="41" t="s">
        <v>91</v>
      </c>
      <c r="F686" s="48" t="s">
        <v>38</v>
      </c>
    </row>
    <row r="687" spans="1:9" x14ac:dyDescent="0.2">
      <c r="A687" s="26" t="s">
        <v>88</v>
      </c>
      <c r="B687" s="33">
        <v>44.9</v>
      </c>
      <c r="C687" s="42">
        <v>50</v>
      </c>
      <c r="D687" s="40">
        <v>110</v>
      </c>
      <c r="E687" s="42">
        <v>210</v>
      </c>
      <c r="F687" s="48"/>
    </row>
    <row r="688" spans="1:9" ht="16" thickBot="1" x14ac:dyDescent="0.25">
      <c r="A688" s="26" t="s">
        <v>89</v>
      </c>
      <c r="B688" s="76">
        <v>2</v>
      </c>
      <c r="C688" s="9">
        <v>0.4</v>
      </c>
      <c r="D688" s="66">
        <v>0.2</v>
      </c>
      <c r="E688" s="66">
        <v>0.1</v>
      </c>
      <c r="F688" s="75"/>
    </row>
    <row r="689" spans="1:7" ht="16" thickBot="1" x14ac:dyDescent="0.25">
      <c r="B689" s="6">
        <f>B688*B687</f>
        <v>89.8</v>
      </c>
      <c r="C689" s="43">
        <f>C688*C687</f>
        <v>20</v>
      </c>
      <c r="D689" s="7">
        <f>D688*D687</f>
        <v>22</v>
      </c>
      <c r="E689" s="47">
        <f>E688*E687</f>
        <v>21</v>
      </c>
      <c r="F689" s="5">
        <f>SUM(B689:E689)</f>
        <v>152.80000000000001</v>
      </c>
    </row>
    <row r="690" spans="1:7" ht="16" thickBot="1" x14ac:dyDescent="0.25"/>
    <row r="691" spans="1:7" ht="17" x14ac:dyDescent="0.25">
      <c r="B691" s="34" t="s">
        <v>61</v>
      </c>
      <c r="C691" s="425" t="s">
        <v>62</v>
      </c>
      <c r="D691" s="426"/>
      <c r="E691" s="426"/>
      <c r="F691" s="427"/>
      <c r="G691" s="2"/>
    </row>
    <row r="692" spans="1:7" x14ac:dyDescent="0.2">
      <c r="B692" s="33" t="s">
        <v>56</v>
      </c>
      <c r="C692" s="41" t="s">
        <v>57</v>
      </c>
      <c r="D692" s="40" t="s">
        <v>58</v>
      </c>
      <c r="E692" s="41" t="s">
        <v>59</v>
      </c>
      <c r="F692" s="48" t="s">
        <v>38</v>
      </c>
    </row>
    <row r="693" spans="1:7" x14ac:dyDescent="0.2">
      <c r="A693" s="26" t="s">
        <v>88</v>
      </c>
      <c r="B693" s="33">
        <f>B687</f>
        <v>44.9</v>
      </c>
      <c r="C693" s="42">
        <v>90</v>
      </c>
      <c r="D693" s="40">
        <v>330</v>
      </c>
      <c r="E693" s="42">
        <v>400</v>
      </c>
      <c r="F693" s="48"/>
    </row>
    <row r="694" spans="1:7" ht="16" thickBot="1" x14ac:dyDescent="0.25">
      <c r="A694" s="26" t="s">
        <v>89</v>
      </c>
      <c r="B694" s="60">
        <f>B688</f>
        <v>2</v>
      </c>
      <c r="C694" s="9">
        <v>1.6</v>
      </c>
      <c r="D694" s="9">
        <v>1.6</v>
      </c>
      <c r="E694" s="66">
        <v>0.3</v>
      </c>
      <c r="F694" s="75"/>
    </row>
    <row r="695" spans="1:7" ht="16" thickBot="1" x14ac:dyDescent="0.25">
      <c r="B695" s="6">
        <f>B689</f>
        <v>89.8</v>
      </c>
      <c r="C695" s="43">
        <f>C694*C693</f>
        <v>144</v>
      </c>
      <c r="D695" s="7">
        <f>D694*D693</f>
        <v>528</v>
      </c>
      <c r="E695" s="47">
        <f>E694*E693</f>
        <v>120</v>
      </c>
      <c r="F695" s="5">
        <f>SUM(B695:E695)</f>
        <v>881.8</v>
      </c>
    </row>
    <row r="696" spans="1:7" x14ac:dyDescent="0.2">
      <c r="B696" s="8"/>
      <c r="C696" s="44"/>
      <c r="D696" s="8"/>
      <c r="E696" s="44"/>
      <c r="F696" s="8"/>
    </row>
    <row r="697" spans="1:7" ht="17" thickBot="1" x14ac:dyDescent="0.25">
      <c r="B697" s="35" t="s">
        <v>69</v>
      </c>
      <c r="E697" s="10" t="s">
        <v>45</v>
      </c>
    </row>
    <row r="698" spans="1:7" x14ac:dyDescent="0.2">
      <c r="B698" s="36" t="s">
        <v>70</v>
      </c>
      <c r="C698" s="425" t="s">
        <v>60</v>
      </c>
      <c r="D698" s="426"/>
      <c r="E698" s="426"/>
      <c r="F698" s="427"/>
    </row>
    <row r="699" spans="1:7" x14ac:dyDescent="0.2">
      <c r="B699" s="33" t="s">
        <v>56</v>
      </c>
      <c r="C699" s="41" t="s">
        <v>57</v>
      </c>
      <c r="D699" s="40" t="s">
        <v>58</v>
      </c>
      <c r="E699" s="41" t="s">
        <v>59</v>
      </c>
      <c r="F699" s="48" t="s">
        <v>38</v>
      </c>
    </row>
    <row r="700" spans="1:7" x14ac:dyDescent="0.2">
      <c r="A700" s="26" t="s">
        <v>88</v>
      </c>
      <c r="B700" s="33">
        <f>B687</f>
        <v>44.9</v>
      </c>
      <c r="C700" s="42">
        <v>50</v>
      </c>
      <c r="D700" s="40">
        <v>130</v>
      </c>
      <c r="E700" s="42">
        <v>200</v>
      </c>
      <c r="F700" s="48"/>
    </row>
    <row r="701" spans="1:7" ht="16" x14ac:dyDescent="0.2">
      <c r="B701" s="420" t="s">
        <v>95</v>
      </c>
      <c r="C701" s="421"/>
      <c r="D701" s="421"/>
      <c r="E701" s="421"/>
      <c r="F701" s="422"/>
    </row>
    <row r="702" spans="1:7" x14ac:dyDescent="0.2">
      <c r="A702" s="26" t="s">
        <v>89</v>
      </c>
      <c r="B702" s="76">
        <v>2.8</v>
      </c>
      <c r="C702" s="9">
        <v>0.4</v>
      </c>
      <c r="D702" s="9">
        <v>0.2</v>
      </c>
      <c r="E702" s="9">
        <v>0.1</v>
      </c>
      <c r="F702" s="75"/>
    </row>
    <row r="703" spans="1:7" x14ac:dyDescent="0.2">
      <c r="B703" s="423" t="s">
        <v>127</v>
      </c>
      <c r="C703" s="424"/>
      <c r="D703" s="424"/>
      <c r="E703" s="13">
        <v>1.25</v>
      </c>
      <c r="F703" s="40" t="s">
        <v>63</v>
      </c>
    </row>
    <row r="704" spans="1:7" ht="16" thickBot="1" x14ac:dyDescent="0.25">
      <c r="A704" s="26" t="s">
        <v>89</v>
      </c>
      <c r="B704" s="37" t="s">
        <v>45</v>
      </c>
      <c r="C704" s="66">
        <f>C702*E703</f>
        <v>0.5</v>
      </c>
      <c r="D704" s="66">
        <f>D702*1.25</f>
        <v>0.25</v>
      </c>
      <c r="E704" s="66">
        <f>E702*1.25</f>
        <v>0.125</v>
      </c>
      <c r="F704" s="75"/>
    </row>
    <row r="705" spans="1:6" ht="16" thickBot="1" x14ac:dyDescent="0.25">
      <c r="B705" s="14">
        <f>B702*B700</f>
        <v>125.71999999999998</v>
      </c>
      <c r="C705" s="45">
        <f>C704*C700</f>
        <v>25</v>
      </c>
      <c r="D705" s="14">
        <f>D704*D700</f>
        <v>32.5</v>
      </c>
      <c r="E705" s="45">
        <f>E704*E700</f>
        <v>25</v>
      </c>
      <c r="F705" s="15">
        <f>SUM(B705:E705)</f>
        <v>208.21999999999997</v>
      </c>
    </row>
    <row r="706" spans="1:6" x14ac:dyDescent="0.2">
      <c r="B706" s="8"/>
      <c r="C706" s="44"/>
      <c r="D706" s="8"/>
      <c r="E706" s="44"/>
      <c r="F706" s="8"/>
    </row>
    <row r="707" spans="1:6" ht="17" thickBot="1" x14ac:dyDescent="0.25">
      <c r="B707" s="430" t="s">
        <v>92</v>
      </c>
      <c r="C707" s="431"/>
      <c r="D707" s="431"/>
      <c r="E707" s="431" t="s">
        <v>45</v>
      </c>
      <c r="F707" s="431"/>
    </row>
    <row r="708" spans="1:6" x14ac:dyDescent="0.2">
      <c r="B708" s="36" t="s">
        <v>70</v>
      </c>
      <c r="C708" s="425" t="s">
        <v>60</v>
      </c>
      <c r="D708" s="426"/>
      <c r="E708" s="426"/>
      <c r="F708" s="427"/>
    </row>
    <row r="709" spans="1:6" x14ac:dyDescent="0.2">
      <c r="B709" s="33" t="s">
        <v>56</v>
      </c>
      <c r="C709" s="41" t="s">
        <v>57</v>
      </c>
      <c r="D709" s="40" t="s">
        <v>58</v>
      </c>
      <c r="E709" s="41" t="s">
        <v>59</v>
      </c>
      <c r="F709" s="48" t="s">
        <v>38</v>
      </c>
    </row>
    <row r="710" spans="1:6" x14ac:dyDescent="0.2">
      <c r="A710" s="26" t="s">
        <v>88</v>
      </c>
      <c r="B710" s="33">
        <f>B687</f>
        <v>44.9</v>
      </c>
      <c r="C710" s="42">
        <v>40</v>
      </c>
      <c r="D710" s="40">
        <v>130</v>
      </c>
      <c r="E710" s="42">
        <v>200</v>
      </c>
      <c r="F710" s="48"/>
    </row>
    <row r="711" spans="1:6" ht="16" x14ac:dyDescent="0.2">
      <c r="B711" s="420" t="s">
        <v>96</v>
      </c>
      <c r="C711" s="421"/>
      <c r="D711" s="421"/>
      <c r="E711" s="421"/>
      <c r="F711" s="422"/>
    </row>
    <row r="712" spans="1:6" x14ac:dyDescent="0.2">
      <c r="A712" s="26" t="s">
        <v>89</v>
      </c>
      <c r="B712" s="60">
        <f>B702</f>
        <v>2.8</v>
      </c>
      <c r="C712" s="9">
        <v>0.6</v>
      </c>
      <c r="D712" s="9">
        <v>0.3</v>
      </c>
      <c r="E712" s="9">
        <v>0.1</v>
      </c>
      <c r="F712" s="75"/>
    </row>
    <row r="713" spans="1:6" x14ac:dyDescent="0.2">
      <c r="A713" s="10"/>
      <c r="B713" s="423" t="s">
        <v>136</v>
      </c>
      <c r="C713" s="424"/>
      <c r="D713" s="424"/>
      <c r="E713" s="13">
        <v>1.5</v>
      </c>
      <c r="F713" s="40" t="s">
        <v>63</v>
      </c>
    </row>
    <row r="714" spans="1:6" ht="16" thickBot="1" x14ac:dyDescent="0.25">
      <c r="A714" s="26" t="s">
        <v>89</v>
      </c>
      <c r="B714" s="37" t="s">
        <v>45</v>
      </c>
      <c r="C714" s="67">
        <f>C712*E713</f>
        <v>0.89999999999999991</v>
      </c>
      <c r="D714" s="66">
        <f>D712*E713</f>
        <v>0.44999999999999996</v>
      </c>
      <c r="E714" s="68">
        <f>E712*E713</f>
        <v>0.15000000000000002</v>
      </c>
      <c r="F714" s="74"/>
    </row>
    <row r="715" spans="1:6" ht="16" thickBot="1" x14ac:dyDescent="0.25">
      <c r="A715" s="10"/>
      <c r="B715" s="14">
        <f>B705</f>
        <v>125.71999999999998</v>
      </c>
      <c r="C715" s="45">
        <f>C714*C710</f>
        <v>36</v>
      </c>
      <c r="D715" s="14">
        <f>D714*D710</f>
        <v>58.499999999999993</v>
      </c>
      <c r="E715" s="45">
        <f>E714*E710</f>
        <v>30.000000000000004</v>
      </c>
      <c r="F715" s="15">
        <f>SUM(B715:E715)</f>
        <v>250.21999999999997</v>
      </c>
    </row>
    <row r="717" spans="1:6" ht="17" thickBot="1" x14ac:dyDescent="0.25">
      <c r="B717" s="38" t="s">
        <v>97</v>
      </c>
    </row>
    <row r="718" spans="1:6" x14ac:dyDescent="0.2">
      <c r="B718" s="36" t="s">
        <v>70</v>
      </c>
      <c r="C718" s="425" t="s">
        <v>60</v>
      </c>
      <c r="D718" s="426"/>
      <c r="E718" s="426"/>
      <c r="F718" s="427"/>
    </row>
    <row r="719" spans="1:6" x14ac:dyDescent="0.2">
      <c r="B719" s="33" t="s">
        <v>56</v>
      </c>
      <c r="C719" s="41" t="s">
        <v>57</v>
      </c>
      <c r="D719" s="40" t="s">
        <v>58</v>
      </c>
      <c r="E719" s="41" t="s">
        <v>59</v>
      </c>
      <c r="F719" s="48" t="s">
        <v>38</v>
      </c>
    </row>
    <row r="720" spans="1:6" x14ac:dyDescent="0.2">
      <c r="A720" s="26" t="s">
        <v>88</v>
      </c>
      <c r="B720" s="33">
        <f>B687</f>
        <v>44.9</v>
      </c>
      <c r="C720" s="42">
        <v>50</v>
      </c>
      <c r="D720" s="40">
        <v>130</v>
      </c>
      <c r="E720" s="42">
        <v>200</v>
      </c>
      <c r="F720" s="48"/>
    </row>
    <row r="721" spans="1:9" ht="16" x14ac:dyDescent="0.2">
      <c r="B721" s="420" t="s">
        <v>98</v>
      </c>
      <c r="C721" s="421"/>
      <c r="D721" s="421"/>
      <c r="E721" s="421"/>
      <c r="F721" s="422"/>
    </row>
    <row r="722" spans="1:9" x14ac:dyDescent="0.2">
      <c r="A722" s="26" t="s">
        <v>89</v>
      </c>
      <c r="B722" s="62">
        <f>B712</f>
        <v>2.8</v>
      </c>
      <c r="C722" s="9">
        <v>2.8</v>
      </c>
      <c r="D722" s="9">
        <v>1.4</v>
      </c>
      <c r="E722" s="9">
        <v>0.5</v>
      </c>
      <c r="F722" s="73"/>
      <c r="G722" s="10"/>
      <c r="H722" s="10"/>
      <c r="I722" s="10"/>
    </row>
    <row r="723" spans="1:9" x14ac:dyDescent="0.2">
      <c r="B723" s="423" t="s">
        <v>137</v>
      </c>
      <c r="C723" s="424"/>
      <c r="D723" s="424"/>
      <c r="E723" s="13">
        <v>1.75</v>
      </c>
      <c r="F723" s="40" t="s">
        <v>63</v>
      </c>
      <c r="G723" s="10"/>
      <c r="H723" s="10"/>
      <c r="I723" s="10"/>
    </row>
    <row r="724" spans="1:9" ht="16" thickBot="1" x14ac:dyDescent="0.25">
      <c r="A724" s="26" t="s">
        <v>89</v>
      </c>
      <c r="B724" s="37" t="s">
        <v>45</v>
      </c>
      <c r="C724" s="67">
        <f>C722*E723</f>
        <v>4.8999999999999995</v>
      </c>
      <c r="D724" s="66">
        <f>D722*E723</f>
        <v>2.4499999999999997</v>
      </c>
      <c r="E724" s="66">
        <f>E722*E723</f>
        <v>0.875</v>
      </c>
      <c r="F724" s="74"/>
      <c r="G724" s="10"/>
      <c r="H724" s="10"/>
      <c r="I724" s="10"/>
    </row>
    <row r="725" spans="1:9" ht="16" thickBot="1" x14ac:dyDescent="0.25">
      <c r="B725" s="14">
        <f>B715</f>
        <v>125.71999999999998</v>
      </c>
      <c r="C725" s="45">
        <f>C724*C720</f>
        <v>244.99999999999997</v>
      </c>
      <c r="D725" s="14">
        <f>D724*D720</f>
        <v>318.49999999999994</v>
      </c>
      <c r="E725" s="45">
        <f>E724*E720</f>
        <v>175</v>
      </c>
      <c r="F725" s="15">
        <f>SUM(B725:E725)</f>
        <v>864.21999999999991</v>
      </c>
    </row>
    <row r="726" spans="1:9" ht="16" x14ac:dyDescent="0.2">
      <c r="B726" s="39" t="s">
        <v>45</v>
      </c>
      <c r="G726" s="2"/>
    </row>
    <row r="728" spans="1:9" x14ac:dyDescent="0.2">
      <c r="B728" s="428" t="s">
        <v>73</v>
      </c>
      <c r="C728" s="429"/>
      <c r="D728" s="429"/>
      <c r="E728" s="429"/>
      <c r="F728" s="429"/>
      <c r="G728" s="429"/>
      <c r="H728" s="429"/>
      <c r="I728" s="429"/>
    </row>
    <row r="729" spans="1:9" x14ac:dyDescent="0.2">
      <c r="B729" s="4"/>
      <c r="C729" s="4"/>
      <c r="D729" s="4"/>
      <c r="E729" s="4"/>
      <c r="F729" s="4"/>
      <c r="G729" s="4"/>
      <c r="H729" s="4"/>
      <c r="I729" s="4"/>
    </row>
    <row r="730" spans="1:9" ht="17" thickBot="1" x14ac:dyDescent="0.25">
      <c r="B730" s="430" t="s">
        <v>90</v>
      </c>
      <c r="C730" s="431"/>
      <c r="D730" s="431"/>
      <c r="E730" s="431"/>
      <c r="F730" s="431"/>
      <c r="G730" s="2"/>
    </row>
    <row r="731" spans="1:9" x14ac:dyDescent="0.2">
      <c r="B731" s="32" t="s">
        <v>55</v>
      </c>
      <c r="C731" s="425" t="s">
        <v>60</v>
      </c>
      <c r="D731" s="426"/>
      <c r="E731" s="426"/>
      <c r="F731" s="427"/>
    </row>
    <row r="732" spans="1:9" x14ac:dyDescent="0.2">
      <c r="B732" s="33" t="s">
        <v>56</v>
      </c>
      <c r="C732" s="41" t="s">
        <v>86</v>
      </c>
      <c r="D732" s="40" t="s">
        <v>87</v>
      </c>
      <c r="E732" s="41" t="s">
        <v>91</v>
      </c>
      <c r="F732" s="48" t="s">
        <v>38</v>
      </c>
    </row>
    <row r="733" spans="1:9" x14ac:dyDescent="0.2">
      <c r="A733" s="26" t="s">
        <v>88</v>
      </c>
      <c r="B733" s="33">
        <v>79.900000000000006</v>
      </c>
      <c r="C733" s="42">
        <v>50</v>
      </c>
      <c r="D733" s="40">
        <v>110</v>
      </c>
      <c r="E733" s="42">
        <v>210</v>
      </c>
      <c r="F733" s="48"/>
    </row>
    <row r="734" spans="1:9" ht="16" thickBot="1" x14ac:dyDescent="0.25">
      <c r="A734" s="26" t="s">
        <v>89</v>
      </c>
      <c r="B734" s="76">
        <v>1</v>
      </c>
      <c r="C734" s="9">
        <v>0.4</v>
      </c>
      <c r="D734" s="66">
        <v>0.2</v>
      </c>
      <c r="E734" s="65">
        <v>0.1</v>
      </c>
      <c r="F734" s="75"/>
    </row>
    <row r="735" spans="1:9" ht="16" thickBot="1" x14ac:dyDescent="0.25">
      <c r="B735" s="6">
        <f>B734*B733</f>
        <v>79.900000000000006</v>
      </c>
      <c r="C735" s="43">
        <f>C734*C733</f>
        <v>20</v>
      </c>
      <c r="D735" s="7">
        <f>D734*D733</f>
        <v>22</v>
      </c>
      <c r="E735" s="47">
        <f>E734*E733</f>
        <v>21</v>
      </c>
      <c r="F735" s="5">
        <f>SUM(B735:E735)</f>
        <v>142.9</v>
      </c>
    </row>
    <row r="736" spans="1:9" ht="16" thickBot="1" x14ac:dyDescent="0.25"/>
    <row r="737" spans="1:7" ht="17" x14ac:dyDescent="0.25">
      <c r="B737" s="34" t="s">
        <v>61</v>
      </c>
      <c r="C737" s="425" t="s">
        <v>62</v>
      </c>
      <c r="D737" s="426"/>
      <c r="E737" s="426"/>
      <c r="F737" s="427"/>
      <c r="G737" s="2"/>
    </row>
    <row r="738" spans="1:7" x14ac:dyDescent="0.2">
      <c r="B738" s="33" t="s">
        <v>56</v>
      </c>
      <c r="C738" s="41" t="s">
        <v>57</v>
      </c>
      <c r="D738" s="40" t="s">
        <v>58</v>
      </c>
      <c r="E738" s="41" t="s">
        <v>59</v>
      </c>
      <c r="F738" s="48" t="s">
        <v>38</v>
      </c>
    </row>
    <row r="739" spans="1:7" x14ac:dyDescent="0.2">
      <c r="A739" s="26" t="s">
        <v>88</v>
      </c>
      <c r="B739" s="33">
        <f>B733</f>
        <v>79.900000000000006</v>
      </c>
      <c r="C739" s="42">
        <v>90</v>
      </c>
      <c r="D739" s="40">
        <v>330</v>
      </c>
      <c r="E739" s="42">
        <v>400</v>
      </c>
      <c r="F739" s="48"/>
    </row>
    <row r="740" spans="1:7" ht="16" thickBot="1" x14ac:dyDescent="0.25">
      <c r="A740" s="26" t="s">
        <v>89</v>
      </c>
      <c r="B740" s="60">
        <f>B734</f>
        <v>1</v>
      </c>
      <c r="C740" s="9">
        <v>0.4</v>
      </c>
      <c r="D740" s="9">
        <v>0.4</v>
      </c>
      <c r="E740" s="66">
        <v>7.0000000000000007E-2</v>
      </c>
      <c r="F740" s="75"/>
    </row>
    <row r="741" spans="1:7" ht="16" thickBot="1" x14ac:dyDescent="0.25">
      <c r="B741" s="6">
        <f>B735</f>
        <v>79.900000000000006</v>
      </c>
      <c r="C741" s="43">
        <f>C740*C739</f>
        <v>36</v>
      </c>
      <c r="D741" s="7">
        <f>D740*D739</f>
        <v>132</v>
      </c>
      <c r="E741" s="47">
        <f>E740*E739</f>
        <v>28.000000000000004</v>
      </c>
      <c r="F741" s="5">
        <f>SUM(B741:E741)</f>
        <v>275.90000000000003</v>
      </c>
    </row>
    <row r="742" spans="1:7" x14ac:dyDescent="0.2">
      <c r="B742" s="8"/>
      <c r="C742" s="44"/>
      <c r="D742" s="8"/>
      <c r="E742" s="44"/>
      <c r="F742" s="8"/>
    </row>
    <row r="743" spans="1:7" ht="17" thickBot="1" x14ac:dyDescent="0.25">
      <c r="B743" s="35" t="s">
        <v>69</v>
      </c>
      <c r="E743" s="10" t="s">
        <v>45</v>
      </c>
    </row>
    <row r="744" spans="1:7" x14ac:dyDescent="0.2">
      <c r="B744" s="36" t="s">
        <v>70</v>
      </c>
      <c r="C744" s="425" t="s">
        <v>60</v>
      </c>
      <c r="D744" s="426"/>
      <c r="E744" s="426"/>
      <c r="F744" s="427"/>
    </row>
    <row r="745" spans="1:7" x14ac:dyDescent="0.2">
      <c r="B745" s="33" t="s">
        <v>56</v>
      </c>
      <c r="C745" s="41" t="s">
        <v>57</v>
      </c>
      <c r="D745" s="40" t="s">
        <v>58</v>
      </c>
      <c r="E745" s="41" t="s">
        <v>59</v>
      </c>
      <c r="F745" s="48" t="s">
        <v>38</v>
      </c>
    </row>
    <row r="746" spans="1:7" x14ac:dyDescent="0.2">
      <c r="A746" s="26" t="s">
        <v>88</v>
      </c>
      <c r="B746" s="33">
        <f>B733</f>
        <v>79.900000000000006</v>
      </c>
      <c r="C746" s="42">
        <v>50</v>
      </c>
      <c r="D746" s="40">
        <v>130</v>
      </c>
      <c r="E746" s="42">
        <v>200</v>
      </c>
      <c r="F746" s="48"/>
    </row>
    <row r="747" spans="1:7" ht="16" x14ac:dyDescent="0.2">
      <c r="B747" s="420" t="s">
        <v>95</v>
      </c>
      <c r="C747" s="421"/>
      <c r="D747" s="421"/>
      <c r="E747" s="421"/>
      <c r="F747" s="422"/>
    </row>
    <row r="748" spans="1:7" x14ac:dyDescent="0.2">
      <c r="A748" s="26" t="s">
        <v>89</v>
      </c>
      <c r="B748" s="76">
        <f>B740*1.5</f>
        <v>1.5</v>
      </c>
      <c r="C748" s="9">
        <v>0.4</v>
      </c>
      <c r="D748" s="9">
        <v>0.2</v>
      </c>
      <c r="E748" s="9">
        <v>0.1</v>
      </c>
      <c r="F748" s="75"/>
    </row>
    <row r="749" spans="1:7" x14ac:dyDescent="0.2">
      <c r="B749" s="423" t="s">
        <v>127</v>
      </c>
      <c r="C749" s="424"/>
      <c r="D749" s="424"/>
      <c r="E749" s="13">
        <v>1.25</v>
      </c>
      <c r="F749" s="40" t="s">
        <v>63</v>
      </c>
    </row>
    <row r="750" spans="1:7" ht="16" thickBot="1" x14ac:dyDescent="0.25">
      <c r="A750" s="26" t="s">
        <v>89</v>
      </c>
      <c r="B750" s="37" t="s">
        <v>45</v>
      </c>
      <c r="C750" s="66">
        <f>C748*E749</f>
        <v>0.5</v>
      </c>
      <c r="D750" s="66">
        <f>D748*1.25</f>
        <v>0.25</v>
      </c>
      <c r="E750" s="66">
        <f>E748*1.25</f>
        <v>0.125</v>
      </c>
      <c r="F750" s="75"/>
    </row>
    <row r="751" spans="1:7" ht="16" thickBot="1" x14ac:dyDescent="0.25">
      <c r="B751" s="14">
        <f>B748*B746</f>
        <v>119.85000000000001</v>
      </c>
      <c r="C751" s="45">
        <f>C750*C746</f>
        <v>25</v>
      </c>
      <c r="D751" s="14">
        <f>D750*D746</f>
        <v>32.5</v>
      </c>
      <c r="E751" s="45">
        <f>E750*E746</f>
        <v>25</v>
      </c>
      <c r="F751" s="15">
        <f>SUM(B751:E751)</f>
        <v>202.35000000000002</v>
      </c>
    </row>
    <row r="752" spans="1:7" x14ac:dyDescent="0.2">
      <c r="B752" s="8"/>
      <c r="C752" s="44"/>
      <c r="D752" s="8"/>
      <c r="E752" s="44"/>
      <c r="F752" s="8"/>
    </row>
    <row r="753" spans="1:9" ht="17" thickBot="1" x14ac:dyDescent="0.25">
      <c r="B753" s="430" t="s">
        <v>92</v>
      </c>
      <c r="C753" s="431"/>
      <c r="D753" s="431"/>
      <c r="E753" s="431" t="s">
        <v>45</v>
      </c>
      <c r="F753" s="431"/>
    </row>
    <row r="754" spans="1:9" x14ac:dyDescent="0.2">
      <c r="B754" s="36" t="s">
        <v>70</v>
      </c>
      <c r="C754" s="425" t="s">
        <v>60</v>
      </c>
      <c r="D754" s="426"/>
      <c r="E754" s="426"/>
      <c r="F754" s="427"/>
    </row>
    <row r="755" spans="1:9" x14ac:dyDescent="0.2">
      <c r="B755" s="33" t="s">
        <v>56</v>
      </c>
      <c r="C755" s="41" t="s">
        <v>57</v>
      </c>
      <c r="D755" s="40" t="s">
        <v>58</v>
      </c>
      <c r="E755" s="41" t="s">
        <v>59</v>
      </c>
      <c r="F755" s="48" t="s">
        <v>38</v>
      </c>
    </row>
    <row r="756" spans="1:9" x14ac:dyDescent="0.2">
      <c r="A756" s="26" t="s">
        <v>88</v>
      </c>
      <c r="B756" s="33">
        <f>B733</f>
        <v>79.900000000000006</v>
      </c>
      <c r="C756" s="42">
        <v>40</v>
      </c>
      <c r="D756" s="40">
        <v>130</v>
      </c>
      <c r="E756" s="42">
        <v>200</v>
      </c>
      <c r="F756" s="48"/>
    </row>
    <row r="757" spans="1:9" ht="16" x14ac:dyDescent="0.2">
      <c r="B757" s="420" t="s">
        <v>96</v>
      </c>
      <c r="C757" s="421"/>
      <c r="D757" s="421"/>
      <c r="E757" s="421"/>
      <c r="F757" s="422"/>
    </row>
    <row r="758" spans="1:9" x14ac:dyDescent="0.2">
      <c r="A758" s="26" t="s">
        <v>89</v>
      </c>
      <c r="B758" s="60">
        <f>B748</f>
        <v>1.5</v>
      </c>
      <c r="C758" s="9">
        <v>0.8</v>
      </c>
      <c r="D758" s="9">
        <v>0.4</v>
      </c>
      <c r="E758" s="9">
        <v>0.1</v>
      </c>
      <c r="F758" s="75"/>
    </row>
    <row r="759" spans="1:9" x14ac:dyDescent="0.2">
      <c r="A759" s="10"/>
      <c r="B759" s="423" t="s">
        <v>136</v>
      </c>
      <c r="C759" s="424"/>
      <c r="D759" s="424"/>
      <c r="E759" s="13">
        <v>1.5</v>
      </c>
      <c r="F759" s="40" t="s">
        <v>63</v>
      </c>
    </row>
    <row r="760" spans="1:9" ht="16" thickBot="1" x14ac:dyDescent="0.25">
      <c r="A760" s="26" t="s">
        <v>89</v>
      </c>
      <c r="B760" s="37" t="s">
        <v>45</v>
      </c>
      <c r="C760" s="67">
        <f>C758*E759</f>
        <v>1.2000000000000002</v>
      </c>
      <c r="D760" s="66">
        <f>D758*E759</f>
        <v>0.60000000000000009</v>
      </c>
      <c r="E760" s="181">
        <f>E758*E759</f>
        <v>0.15000000000000002</v>
      </c>
      <c r="F760" s="74"/>
    </row>
    <row r="761" spans="1:9" ht="16" thickBot="1" x14ac:dyDescent="0.25">
      <c r="A761" s="10"/>
      <c r="B761" s="14">
        <f>B751</f>
        <v>119.85000000000001</v>
      </c>
      <c r="C761" s="45">
        <f>C760*C756</f>
        <v>48.000000000000007</v>
      </c>
      <c r="D761" s="14">
        <f>D760*D756</f>
        <v>78.000000000000014</v>
      </c>
      <c r="E761" s="45">
        <f>E760*E756</f>
        <v>30.000000000000004</v>
      </c>
      <c r="F761" s="15">
        <f>SUM(B761:E761)</f>
        <v>275.85000000000002</v>
      </c>
    </row>
    <row r="763" spans="1:9" ht="17" thickBot="1" x14ac:dyDescent="0.25">
      <c r="B763" s="38" t="s">
        <v>97</v>
      </c>
    </row>
    <row r="764" spans="1:9" x14ac:dyDescent="0.2">
      <c r="B764" s="36" t="s">
        <v>70</v>
      </c>
      <c r="C764" s="425" t="s">
        <v>60</v>
      </c>
      <c r="D764" s="426"/>
      <c r="E764" s="426"/>
      <c r="F764" s="427"/>
    </row>
    <row r="765" spans="1:9" x14ac:dyDescent="0.2">
      <c r="B765" s="33" t="s">
        <v>56</v>
      </c>
      <c r="C765" s="41" t="s">
        <v>57</v>
      </c>
      <c r="D765" s="40" t="s">
        <v>58</v>
      </c>
      <c r="E765" s="41" t="s">
        <v>59</v>
      </c>
      <c r="F765" s="48" t="s">
        <v>38</v>
      </c>
    </row>
    <row r="766" spans="1:9" x14ac:dyDescent="0.2">
      <c r="A766" s="26" t="s">
        <v>88</v>
      </c>
      <c r="B766" s="33">
        <f>B733</f>
        <v>79.900000000000006</v>
      </c>
      <c r="C766" s="42">
        <v>50</v>
      </c>
      <c r="D766" s="40">
        <v>130</v>
      </c>
      <c r="E766" s="42">
        <v>200</v>
      </c>
      <c r="F766" s="48"/>
    </row>
    <row r="767" spans="1:9" ht="16" x14ac:dyDescent="0.2">
      <c r="B767" s="420" t="s">
        <v>98</v>
      </c>
      <c r="C767" s="421"/>
      <c r="D767" s="421"/>
      <c r="E767" s="421"/>
      <c r="F767" s="422"/>
    </row>
    <row r="768" spans="1:9" x14ac:dyDescent="0.2">
      <c r="A768" s="26" t="s">
        <v>89</v>
      </c>
      <c r="B768" s="62">
        <f>B758</f>
        <v>1.5</v>
      </c>
      <c r="C768" s="9">
        <v>0.9</v>
      </c>
      <c r="D768" s="9">
        <v>0.4</v>
      </c>
      <c r="E768" s="9">
        <v>0.14000000000000001</v>
      </c>
      <c r="F768" s="73"/>
      <c r="G768" s="10"/>
      <c r="H768" s="10"/>
      <c r="I768" s="10"/>
    </row>
    <row r="769" spans="1:9" x14ac:dyDescent="0.2">
      <c r="B769" s="423" t="s">
        <v>137</v>
      </c>
      <c r="C769" s="424"/>
      <c r="D769" s="424"/>
      <c r="E769" s="13">
        <v>1.75</v>
      </c>
      <c r="F769" s="40" t="s">
        <v>63</v>
      </c>
      <c r="G769" s="10"/>
      <c r="H769" s="10"/>
      <c r="I769" s="10"/>
    </row>
    <row r="770" spans="1:9" ht="16" thickBot="1" x14ac:dyDescent="0.25">
      <c r="A770" s="26" t="s">
        <v>89</v>
      </c>
      <c r="B770" s="37" t="s">
        <v>45</v>
      </c>
      <c r="C770" s="67">
        <f>C768*E769</f>
        <v>1.575</v>
      </c>
      <c r="D770" s="65">
        <f>D768*E769</f>
        <v>0.70000000000000007</v>
      </c>
      <c r="E770" s="65">
        <f>E768*E769</f>
        <v>0.24500000000000002</v>
      </c>
      <c r="F770" s="74"/>
      <c r="G770" s="10"/>
      <c r="H770" s="10"/>
      <c r="I770" s="10"/>
    </row>
    <row r="771" spans="1:9" ht="16" thickBot="1" x14ac:dyDescent="0.25">
      <c r="B771" s="14">
        <f>B761</f>
        <v>119.85000000000001</v>
      </c>
      <c r="C771" s="45">
        <f>C770*C766</f>
        <v>78.75</v>
      </c>
      <c r="D771" s="14">
        <f>D770*D766</f>
        <v>91.000000000000014</v>
      </c>
      <c r="E771" s="45">
        <f>E770*E766</f>
        <v>49.000000000000007</v>
      </c>
      <c r="F771" s="15">
        <f>SUM(B771:E771)</f>
        <v>338.6</v>
      </c>
    </row>
    <row r="774" spans="1:9" x14ac:dyDescent="0.2">
      <c r="B774" s="428" t="s">
        <v>218</v>
      </c>
      <c r="C774" s="429"/>
      <c r="D774" s="429"/>
      <c r="E774" s="429"/>
      <c r="F774" s="429"/>
      <c r="G774" s="429"/>
      <c r="H774" s="429"/>
      <c r="I774" s="429"/>
    </row>
    <row r="775" spans="1:9" x14ac:dyDescent="0.2">
      <c r="B775" s="126"/>
      <c r="C775" s="126"/>
      <c r="D775" s="126"/>
      <c r="E775" s="126"/>
      <c r="F775" s="126"/>
      <c r="G775" s="126"/>
      <c r="H775" s="126"/>
      <c r="I775" s="126"/>
    </row>
    <row r="776" spans="1:9" ht="17" thickBot="1" x14ac:dyDescent="0.25">
      <c r="B776" s="430" t="s">
        <v>90</v>
      </c>
      <c r="C776" s="431"/>
      <c r="D776" s="431"/>
      <c r="E776" s="431"/>
      <c r="F776" s="431"/>
      <c r="G776" s="2"/>
    </row>
    <row r="777" spans="1:9" x14ac:dyDescent="0.2">
      <c r="B777" s="32" t="s">
        <v>55</v>
      </c>
      <c r="C777" s="425" t="s">
        <v>60</v>
      </c>
      <c r="D777" s="426"/>
      <c r="E777" s="426"/>
      <c r="F777" s="427"/>
    </row>
    <row r="778" spans="1:9" x14ac:dyDescent="0.2">
      <c r="B778" s="33" t="s">
        <v>56</v>
      </c>
      <c r="C778" s="41" t="s">
        <v>86</v>
      </c>
      <c r="D778" s="40" t="s">
        <v>87</v>
      </c>
      <c r="E778" s="41" t="s">
        <v>91</v>
      </c>
      <c r="F778" s="48" t="s">
        <v>38</v>
      </c>
    </row>
    <row r="779" spans="1:9" x14ac:dyDescent="0.2">
      <c r="A779" s="26" t="s">
        <v>88</v>
      </c>
      <c r="B779" s="33">
        <v>54.95</v>
      </c>
      <c r="C779" s="42">
        <v>50</v>
      </c>
      <c r="D779" s="40">
        <v>110</v>
      </c>
      <c r="E779" s="42">
        <v>210</v>
      </c>
      <c r="F779" s="48"/>
    </row>
    <row r="780" spans="1:9" ht="16" thickBot="1" x14ac:dyDescent="0.25">
      <c r="A780" s="26" t="s">
        <v>89</v>
      </c>
      <c r="B780" s="76">
        <v>0.6</v>
      </c>
      <c r="C780" s="9">
        <v>1.8</v>
      </c>
      <c r="D780" s="66">
        <v>0.9</v>
      </c>
      <c r="E780" s="66">
        <v>0.3</v>
      </c>
      <c r="F780" s="75"/>
    </row>
    <row r="781" spans="1:9" ht="16" thickBot="1" x14ac:dyDescent="0.25">
      <c r="B781" s="6">
        <f>B780*B779</f>
        <v>32.97</v>
      </c>
      <c r="C781" s="43">
        <f>C780*C779</f>
        <v>90</v>
      </c>
      <c r="D781" s="7">
        <f>D780*D779</f>
        <v>99</v>
      </c>
      <c r="E781" s="47">
        <f>E780*E779</f>
        <v>63</v>
      </c>
      <c r="F781" s="5">
        <f>SUM(B781:E781)</f>
        <v>284.97000000000003</v>
      </c>
    </row>
    <row r="782" spans="1:9" ht="16" thickBot="1" x14ac:dyDescent="0.25"/>
    <row r="783" spans="1:9" ht="17" x14ac:dyDescent="0.25">
      <c r="B783" s="34" t="s">
        <v>61</v>
      </c>
      <c r="C783" s="425" t="s">
        <v>62</v>
      </c>
      <c r="D783" s="426"/>
      <c r="E783" s="426"/>
      <c r="F783" s="427"/>
      <c r="G783" s="2"/>
    </row>
    <row r="784" spans="1:9" x14ac:dyDescent="0.2">
      <c r="B784" s="33" t="s">
        <v>56</v>
      </c>
      <c r="C784" s="41" t="s">
        <v>57</v>
      </c>
      <c r="D784" s="40" t="s">
        <v>58</v>
      </c>
      <c r="E784" s="41" t="s">
        <v>59</v>
      </c>
      <c r="F784" s="48" t="s">
        <v>38</v>
      </c>
    </row>
    <row r="785" spans="1:6" x14ac:dyDescent="0.2">
      <c r="A785" s="26" t="s">
        <v>88</v>
      </c>
      <c r="B785" s="33">
        <f>B779</f>
        <v>54.95</v>
      </c>
      <c r="C785" s="42">
        <v>90</v>
      </c>
      <c r="D785" s="40">
        <v>330</v>
      </c>
      <c r="E785" s="42">
        <v>400</v>
      </c>
      <c r="F785" s="48"/>
    </row>
    <row r="786" spans="1:6" ht="16" thickBot="1" x14ac:dyDescent="0.25">
      <c r="A786" s="26" t="s">
        <v>89</v>
      </c>
      <c r="B786" s="60">
        <f>B780</f>
        <v>0.6</v>
      </c>
      <c r="C786" s="9">
        <v>1.8</v>
      </c>
      <c r="D786" s="9">
        <v>1.8</v>
      </c>
      <c r="E786" s="66">
        <v>0.3</v>
      </c>
      <c r="F786" s="75"/>
    </row>
    <row r="787" spans="1:6" ht="16" thickBot="1" x14ac:dyDescent="0.25">
      <c r="B787" s="6">
        <f>B781</f>
        <v>32.97</v>
      </c>
      <c r="C787" s="43">
        <f>C786*C785</f>
        <v>162</v>
      </c>
      <c r="D787" s="7">
        <f>D786*D785</f>
        <v>594</v>
      </c>
      <c r="E787" s="47">
        <f>E786*E785</f>
        <v>120</v>
      </c>
      <c r="F787" s="5">
        <f>SUM(B787:E787)</f>
        <v>908.97</v>
      </c>
    </row>
    <row r="788" spans="1:6" x14ac:dyDescent="0.2">
      <c r="B788" s="8"/>
      <c r="C788" s="44"/>
      <c r="D788" s="8"/>
      <c r="E788" s="44"/>
      <c r="F788" s="8"/>
    </row>
    <row r="789" spans="1:6" ht="17" thickBot="1" x14ac:dyDescent="0.25">
      <c r="B789" s="35" t="s">
        <v>69</v>
      </c>
      <c r="E789" s="10" t="s">
        <v>45</v>
      </c>
    </row>
    <row r="790" spans="1:6" x14ac:dyDescent="0.2">
      <c r="B790" s="36" t="s">
        <v>70</v>
      </c>
      <c r="C790" s="425" t="s">
        <v>60</v>
      </c>
      <c r="D790" s="426"/>
      <c r="E790" s="426"/>
      <c r="F790" s="427"/>
    </row>
    <row r="791" spans="1:6" x14ac:dyDescent="0.2">
      <c r="B791" s="33" t="s">
        <v>56</v>
      </c>
      <c r="C791" s="41" t="s">
        <v>57</v>
      </c>
      <c r="D791" s="40" t="s">
        <v>58</v>
      </c>
      <c r="E791" s="41" t="s">
        <v>59</v>
      </c>
      <c r="F791" s="48" t="s">
        <v>38</v>
      </c>
    </row>
    <row r="792" spans="1:6" x14ac:dyDescent="0.2">
      <c r="A792" s="26" t="s">
        <v>88</v>
      </c>
      <c r="B792" s="33">
        <f>B779</f>
        <v>54.95</v>
      </c>
      <c r="C792" s="42">
        <v>50</v>
      </c>
      <c r="D792" s="40">
        <v>130</v>
      </c>
      <c r="E792" s="42">
        <v>200</v>
      </c>
      <c r="F792" s="48"/>
    </row>
    <row r="793" spans="1:6" ht="16" x14ac:dyDescent="0.2">
      <c r="B793" s="420" t="s">
        <v>95</v>
      </c>
      <c r="C793" s="421"/>
      <c r="D793" s="421"/>
      <c r="E793" s="421"/>
      <c r="F793" s="422"/>
    </row>
    <row r="794" spans="1:6" x14ac:dyDescent="0.2">
      <c r="A794" s="26" t="s">
        <v>89</v>
      </c>
      <c r="B794" s="76">
        <v>0.9</v>
      </c>
      <c r="C794" s="9">
        <v>1.8</v>
      </c>
      <c r="D794" s="9">
        <v>0.9</v>
      </c>
      <c r="E794" s="9">
        <v>0.3</v>
      </c>
      <c r="F794" s="75"/>
    </row>
    <row r="795" spans="1:6" x14ac:dyDescent="0.2">
      <c r="B795" s="423" t="s">
        <v>127</v>
      </c>
      <c r="C795" s="424"/>
      <c r="D795" s="424"/>
      <c r="E795" s="13">
        <v>1.25</v>
      </c>
      <c r="F795" s="40" t="s">
        <v>63</v>
      </c>
    </row>
    <row r="796" spans="1:6" ht="16" thickBot="1" x14ac:dyDescent="0.25">
      <c r="A796" s="26" t="s">
        <v>89</v>
      </c>
      <c r="B796" s="37" t="s">
        <v>45</v>
      </c>
      <c r="C796" s="66">
        <f>C794*E795</f>
        <v>2.25</v>
      </c>
      <c r="D796" s="66">
        <f>D794*1.25</f>
        <v>1.125</v>
      </c>
      <c r="E796" s="66">
        <f>E794*1.25</f>
        <v>0.375</v>
      </c>
      <c r="F796" s="75"/>
    </row>
    <row r="797" spans="1:6" ht="16" thickBot="1" x14ac:dyDescent="0.25">
      <c r="B797" s="14">
        <f>B794*B792</f>
        <v>49.455000000000005</v>
      </c>
      <c r="C797" s="45">
        <f>C796*C792</f>
        <v>112.5</v>
      </c>
      <c r="D797" s="14">
        <f>D796*D792</f>
        <v>146.25</v>
      </c>
      <c r="E797" s="45">
        <f>E796*E792</f>
        <v>75</v>
      </c>
      <c r="F797" s="15">
        <f>SUM(B797:E797)</f>
        <v>383.20500000000004</v>
      </c>
    </row>
    <row r="798" spans="1:6" x14ac:dyDescent="0.2">
      <c r="B798" s="8"/>
      <c r="C798" s="44"/>
      <c r="D798" s="8"/>
      <c r="E798" s="44"/>
      <c r="F798" s="8"/>
    </row>
    <row r="799" spans="1:6" ht="17" thickBot="1" x14ac:dyDescent="0.25">
      <c r="B799" s="430" t="s">
        <v>92</v>
      </c>
      <c r="C799" s="431"/>
      <c r="D799" s="431"/>
      <c r="E799" s="431" t="s">
        <v>45</v>
      </c>
      <c r="F799" s="431"/>
    </row>
    <row r="800" spans="1:6" x14ac:dyDescent="0.2">
      <c r="B800" s="36" t="s">
        <v>70</v>
      </c>
      <c r="C800" s="425" t="s">
        <v>60</v>
      </c>
      <c r="D800" s="426"/>
      <c r="E800" s="426"/>
      <c r="F800" s="427"/>
    </row>
    <row r="801" spans="1:9" x14ac:dyDescent="0.2">
      <c r="B801" s="33" t="s">
        <v>56</v>
      </c>
      <c r="C801" s="41" t="s">
        <v>57</v>
      </c>
      <c r="D801" s="40" t="s">
        <v>58</v>
      </c>
      <c r="E801" s="41" t="s">
        <v>59</v>
      </c>
      <c r="F801" s="48" t="s">
        <v>38</v>
      </c>
    </row>
    <row r="802" spans="1:9" x14ac:dyDescent="0.2">
      <c r="A802" s="26" t="s">
        <v>88</v>
      </c>
      <c r="B802" s="33">
        <f>B779</f>
        <v>54.95</v>
      </c>
      <c r="C802" s="42">
        <v>40</v>
      </c>
      <c r="D802" s="40">
        <v>130</v>
      </c>
      <c r="E802" s="42">
        <v>200</v>
      </c>
      <c r="F802" s="48"/>
    </row>
    <row r="803" spans="1:9" ht="16" x14ac:dyDescent="0.2">
      <c r="B803" s="420" t="s">
        <v>96</v>
      </c>
      <c r="C803" s="421"/>
      <c r="D803" s="421"/>
      <c r="E803" s="421"/>
      <c r="F803" s="422"/>
    </row>
    <row r="804" spans="1:9" x14ac:dyDescent="0.2">
      <c r="A804" s="26" t="s">
        <v>89</v>
      </c>
      <c r="B804" s="60">
        <f>B794</f>
        <v>0.9</v>
      </c>
      <c r="C804" s="9">
        <v>2.7</v>
      </c>
      <c r="D804" s="9">
        <v>1.4</v>
      </c>
      <c r="E804" s="9">
        <v>0.5</v>
      </c>
      <c r="F804" s="75"/>
    </row>
    <row r="805" spans="1:9" x14ac:dyDescent="0.2">
      <c r="A805" s="10"/>
      <c r="B805" s="423" t="s">
        <v>136</v>
      </c>
      <c r="C805" s="424"/>
      <c r="D805" s="424"/>
      <c r="E805" s="13">
        <v>1.5</v>
      </c>
      <c r="F805" s="40" t="s">
        <v>63</v>
      </c>
    </row>
    <row r="806" spans="1:9" ht="16" thickBot="1" x14ac:dyDescent="0.25">
      <c r="A806" s="26" t="s">
        <v>89</v>
      </c>
      <c r="B806" s="37" t="s">
        <v>45</v>
      </c>
      <c r="C806" s="67">
        <f>C804*E805</f>
        <v>4.0500000000000007</v>
      </c>
      <c r="D806" s="66">
        <f>D804*E805</f>
        <v>2.0999999999999996</v>
      </c>
      <c r="E806" s="68">
        <f>E804*E805</f>
        <v>0.75</v>
      </c>
      <c r="F806" s="74"/>
    </row>
    <row r="807" spans="1:9" ht="16" thickBot="1" x14ac:dyDescent="0.25">
      <c r="A807" s="10"/>
      <c r="B807" s="14">
        <f>B797</f>
        <v>49.455000000000005</v>
      </c>
      <c r="C807" s="45">
        <f>C806*C802</f>
        <v>162.00000000000003</v>
      </c>
      <c r="D807" s="14">
        <f>D806*D802</f>
        <v>272.99999999999994</v>
      </c>
      <c r="E807" s="45">
        <f>E806*E802</f>
        <v>150</v>
      </c>
      <c r="F807" s="15">
        <f>SUM(B807:E807)</f>
        <v>634.45499999999993</v>
      </c>
    </row>
    <row r="809" spans="1:9" ht="17" thickBot="1" x14ac:dyDescent="0.25">
      <c r="B809" s="38" t="s">
        <v>97</v>
      </c>
    </row>
    <row r="810" spans="1:9" x14ac:dyDescent="0.2">
      <c r="B810" s="36" t="s">
        <v>70</v>
      </c>
      <c r="C810" s="425" t="s">
        <v>60</v>
      </c>
      <c r="D810" s="426"/>
      <c r="E810" s="426"/>
      <c r="F810" s="427"/>
    </row>
    <row r="811" spans="1:9" x14ac:dyDescent="0.2">
      <c r="B811" s="33" t="s">
        <v>56</v>
      </c>
      <c r="C811" s="41" t="s">
        <v>57</v>
      </c>
      <c r="D811" s="40" t="s">
        <v>58</v>
      </c>
      <c r="E811" s="41" t="s">
        <v>59</v>
      </c>
      <c r="F811" s="48" t="s">
        <v>38</v>
      </c>
    </row>
    <row r="812" spans="1:9" x14ac:dyDescent="0.2">
      <c r="A812" s="26" t="s">
        <v>88</v>
      </c>
      <c r="B812" s="33">
        <f>B779</f>
        <v>54.95</v>
      </c>
      <c r="C812" s="42">
        <v>50</v>
      </c>
      <c r="D812" s="40">
        <v>130</v>
      </c>
      <c r="E812" s="42">
        <v>200</v>
      </c>
      <c r="F812" s="48"/>
    </row>
    <row r="813" spans="1:9" ht="16" x14ac:dyDescent="0.2">
      <c r="B813" s="420" t="s">
        <v>98</v>
      </c>
      <c r="C813" s="421"/>
      <c r="D813" s="421"/>
      <c r="E813" s="421"/>
      <c r="F813" s="422"/>
    </row>
    <row r="814" spans="1:9" x14ac:dyDescent="0.2">
      <c r="A814" s="26" t="s">
        <v>89</v>
      </c>
      <c r="B814" s="62">
        <v>0.9</v>
      </c>
      <c r="C814" s="9">
        <v>5.5</v>
      </c>
      <c r="D814" s="9">
        <v>2.8</v>
      </c>
      <c r="E814" s="9">
        <v>0.9</v>
      </c>
      <c r="F814" s="73"/>
      <c r="G814" s="10"/>
      <c r="H814" s="10"/>
      <c r="I814" s="10"/>
    </row>
    <row r="815" spans="1:9" x14ac:dyDescent="0.2">
      <c r="B815" s="423" t="s">
        <v>137</v>
      </c>
      <c r="C815" s="424"/>
      <c r="D815" s="424"/>
      <c r="E815" s="13">
        <v>1.75</v>
      </c>
      <c r="F815" s="40" t="s">
        <v>63</v>
      </c>
      <c r="G815" s="10"/>
      <c r="H815" s="10"/>
      <c r="I815" s="10"/>
    </row>
    <row r="816" spans="1:9" ht="16" thickBot="1" x14ac:dyDescent="0.25">
      <c r="A816" s="26" t="s">
        <v>89</v>
      </c>
      <c r="B816" s="37" t="s">
        <v>45</v>
      </c>
      <c r="C816" s="67">
        <f>C814*E815</f>
        <v>9.625</v>
      </c>
      <c r="D816" s="66">
        <f>D814*E815</f>
        <v>4.8999999999999995</v>
      </c>
      <c r="E816" s="66">
        <f>E814*E815</f>
        <v>1.575</v>
      </c>
      <c r="F816" s="74"/>
      <c r="G816" s="10"/>
      <c r="H816" s="10"/>
      <c r="I816" s="10"/>
    </row>
    <row r="817" spans="1:9" ht="16" thickBot="1" x14ac:dyDescent="0.25">
      <c r="B817" s="14">
        <f>B807</f>
        <v>49.455000000000005</v>
      </c>
      <c r="C817" s="45">
        <f>C816*C812</f>
        <v>481.25</v>
      </c>
      <c r="D817" s="14">
        <f>D816*D812</f>
        <v>636.99999999999989</v>
      </c>
      <c r="E817" s="45">
        <f>E816*E812</f>
        <v>315</v>
      </c>
      <c r="F817" s="15">
        <f>SUM(B817:E817)</f>
        <v>1482.7049999999999</v>
      </c>
    </row>
    <row r="820" spans="1:9" x14ac:dyDescent="0.2">
      <c r="B820" s="428" t="s">
        <v>222</v>
      </c>
      <c r="C820" s="429"/>
      <c r="D820" s="429"/>
      <c r="E820" s="429"/>
      <c r="F820" s="429"/>
      <c r="G820" s="429"/>
      <c r="H820" s="429"/>
      <c r="I820" s="429"/>
    </row>
    <row r="821" spans="1:9" x14ac:dyDescent="0.2">
      <c r="B821" s="126"/>
      <c r="C821" s="126"/>
      <c r="D821" s="126"/>
      <c r="E821" s="126"/>
      <c r="F821" s="126"/>
      <c r="G821" s="126"/>
      <c r="H821" s="126"/>
      <c r="I821" s="126"/>
    </row>
    <row r="822" spans="1:9" ht="17" thickBot="1" x14ac:dyDescent="0.25">
      <c r="B822" s="430" t="s">
        <v>90</v>
      </c>
      <c r="C822" s="431"/>
      <c r="D822" s="431"/>
      <c r="E822" s="431"/>
      <c r="F822" s="431"/>
      <c r="G822" s="2"/>
    </row>
    <row r="823" spans="1:9" x14ac:dyDescent="0.2">
      <c r="B823" s="32" t="s">
        <v>55</v>
      </c>
      <c r="C823" s="425" t="s">
        <v>60</v>
      </c>
      <c r="D823" s="426"/>
      <c r="E823" s="426"/>
      <c r="F823" s="427"/>
    </row>
    <row r="824" spans="1:9" x14ac:dyDescent="0.2">
      <c r="B824" s="33" t="s">
        <v>56</v>
      </c>
      <c r="C824" s="41" t="s">
        <v>86</v>
      </c>
      <c r="D824" s="40" t="s">
        <v>87</v>
      </c>
      <c r="E824" s="41" t="s">
        <v>91</v>
      </c>
      <c r="F824" s="48" t="s">
        <v>38</v>
      </c>
    </row>
    <row r="825" spans="1:9" x14ac:dyDescent="0.2">
      <c r="A825" s="26" t="s">
        <v>88</v>
      </c>
      <c r="B825" s="33">
        <v>55.95</v>
      </c>
      <c r="C825" s="42">
        <v>50</v>
      </c>
      <c r="D825" s="40">
        <v>110</v>
      </c>
      <c r="E825" s="42">
        <v>210</v>
      </c>
      <c r="F825" s="48"/>
    </row>
    <row r="826" spans="1:9" ht="16" thickBot="1" x14ac:dyDescent="0.25">
      <c r="A826" s="26" t="s">
        <v>89</v>
      </c>
      <c r="B826" s="76">
        <v>2</v>
      </c>
      <c r="C826" s="9">
        <v>3.2</v>
      </c>
      <c r="D826" s="66">
        <v>1.6</v>
      </c>
      <c r="E826" s="66">
        <v>0.5</v>
      </c>
      <c r="F826" s="75"/>
    </row>
    <row r="827" spans="1:9" ht="16" thickBot="1" x14ac:dyDescent="0.25">
      <c r="B827" s="6">
        <f>B826*B825</f>
        <v>111.9</v>
      </c>
      <c r="C827" s="43">
        <f>C826*C825</f>
        <v>160</v>
      </c>
      <c r="D827" s="7">
        <f>D826*D825</f>
        <v>176</v>
      </c>
      <c r="E827" s="47">
        <f>E826*E825</f>
        <v>105</v>
      </c>
      <c r="F827" s="5">
        <f>SUM(B827:E827)</f>
        <v>552.9</v>
      </c>
    </row>
    <row r="828" spans="1:9" ht="16" thickBot="1" x14ac:dyDescent="0.25"/>
    <row r="829" spans="1:9" ht="17" x14ac:dyDescent="0.25">
      <c r="B829" s="34" t="s">
        <v>61</v>
      </c>
      <c r="C829" s="425" t="s">
        <v>62</v>
      </c>
      <c r="D829" s="426"/>
      <c r="E829" s="426"/>
      <c r="F829" s="427"/>
      <c r="G829" s="2"/>
    </row>
    <row r="830" spans="1:9" x14ac:dyDescent="0.2">
      <c r="B830" s="33" t="s">
        <v>56</v>
      </c>
      <c r="C830" s="41" t="s">
        <v>57</v>
      </c>
      <c r="D830" s="40" t="s">
        <v>58</v>
      </c>
      <c r="E830" s="41" t="s">
        <v>59</v>
      </c>
      <c r="F830" s="48" t="s">
        <v>38</v>
      </c>
    </row>
    <row r="831" spans="1:9" x14ac:dyDescent="0.2">
      <c r="A831" s="26" t="s">
        <v>88</v>
      </c>
      <c r="B831" s="33">
        <f>B825</f>
        <v>55.95</v>
      </c>
      <c r="C831" s="42">
        <v>90</v>
      </c>
      <c r="D831" s="40">
        <v>330</v>
      </c>
      <c r="E831" s="42">
        <v>400</v>
      </c>
      <c r="F831" s="48"/>
    </row>
    <row r="832" spans="1:9" ht="16" thickBot="1" x14ac:dyDescent="0.25">
      <c r="A832" s="26" t="s">
        <v>89</v>
      </c>
      <c r="B832" s="60">
        <f>B826</f>
        <v>2</v>
      </c>
      <c r="C832" s="9">
        <v>3.2</v>
      </c>
      <c r="D832" s="9">
        <v>3.2</v>
      </c>
      <c r="E832" s="66">
        <v>0.5</v>
      </c>
      <c r="F832" s="75"/>
    </row>
    <row r="833" spans="1:6" ht="16" thickBot="1" x14ac:dyDescent="0.25">
      <c r="B833" s="6">
        <f>B827</f>
        <v>111.9</v>
      </c>
      <c r="C833" s="43">
        <f>C832*C831</f>
        <v>288</v>
      </c>
      <c r="D833" s="7">
        <f>D832*D831</f>
        <v>1056</v>
      </c>
      <c r="E833" s="47">
        <f>E832*E831</f>
        <v>200</v>
      </c>
      <c r="F833" s="5">
        <f>SUM(B833:E833)</f>
        <v>1655.9</v>
      </c>
    </row>
    <row r="834" spans="1:6" x14ac:dyDescent="0.2">
      <c r="B834" s="8"/>
      <c r="C834" s="44"/>
      <c r="D834" s="8"/>
      <c r="E834" s="44"/>
      <c r="F834" s="8"/>
    </row>
    <row r="835" spans="1:6" ht="17" thickBot="1" x14ac:dyDescent="0.25">
      <c r="B835" s="35" t="s">
        <v>69</v>
      </c>
      <c r="E835" s="10" t="s">
        <v>45</v>
      </c>
    </row>
    <row r="836" spans="1:6" x14ac:dyDescent="0.2">
      <c r="B836" s="36" t="s">
        <v>70</v>
      </c>
      <c r="C836" s="425" t="s">
        <v>60</v>
      </c>
      <c r="D836" s="426"/>
      <c r="E836" s="426"/>
      <c r="F836" s="427"/>
    </row>
    <row r="837" spans="1:6" x14ac:dyDescent="0.2">
      <c r="B837" s="33" t="s">
        <v>56</v>
      </c>
      <c r="C837" s="41" t="s">
        <v>57</v>
      </c>
      <c r="D837" s="40" t="s">
        <v>58</v>
      </c>
      <c r="E837" s="41" t="s">
        <v>59</v>
      </c>
      <c r="F837" s="48" t="s">
        <v>38</v>
      </c>
    </row>
    <row r="838" spans="1:6" x14ac:dyDescent="0.2">
      <c r="A838" s="26" t="s">
        <v>88</v>
      </c>
      <c r="B838" s="33">
        <f>B825</f>
        <v>55.95</v>
      </c>
      <c r="C838" s="42">
        <v>50</v>
      </c>
      <c r="D838" s="40">
        <v>130</v>
      </c>
      <c r="E838" s="42">
        <v>200</v>
      </c>
      <c r="F838" s="48"/>
    </row>
    <row r="839" spans="1:6" ht="16" x14ac:dyDescent="0.2">
      <c r="B839" s="420" t="s">
        <v>95</v>
      </c>
      <c r="C839" s="421"/>
      <c r="D839" s="421"/>
      <c r="E839" s="421"/>
      <c r="F839" s="422"/>
    </row>
    <row r="840" spans="1:6" x14ac:dyDescent="0.2">
      <c r="A840" s="26" t="s">
        <v>89</v>
      </c>
      <c r="B840" s="76">
        <v>2.8</v>
      </c>
      <c r="C840" s="9">
        <v>6</v>
      </c>
      <c r="D840" s="9">
        <v>3</v>
      </c>
      <c r="E840" s="9">
        <v>1</v>
      </c>
      <c r="F840" s="75"/>
    </row>
    <row r="841" spans="1:6" x14ac:dyDescent="0.2">
      <c r="B841" s="423" t="s">
        <v>127</v>
      </c>
      <c r="C841" s="424"/>
      <c r="D841" s="424"/>
      <c r="E841" s="13">
        <v>1.25</v>
      </c>
      <c r="F841" s="40" t="s">
        <v>63</v>
      </c>
    </row>
    <row r="842" spans="1:6" ht="16" thickBot="1" x14ac:dyDescent="0.25">
      <c r="A842" s="26" t="s">
        <v>89</v>
      </c>
      <c r="B842" s="37" t="s">
        <v>45</v>
      </c>
      <c r="C842" s="66">
        <f>C840*E841</f>
        <v>7.5</v>
      </c>
      <c r="D842" s="66">
        <f>D840*1.25</f>
        <v>3.75</v>
      </c>
      <c r="E842" s="66">
        <f>E840*1.25</f>
        <v>1.25</v>
      </c>
      <c r="F842" s="75"/>
    </row>
    <row r="843" spans="1:6" ht="16" thickBot="1" x14ac:dyDescent="0.25">
      <c r="B843" s="14">
        <f>B840*B838</f>
        <v>156.66</v>
      </c>
      <c r="C843" s="45">
        <f>C842*C838</f>
        <v>375</v>
      </c>
      <c r="D843" s="14">
        <f>D842*D838</f>
        <v>487.5</v>
      </c>
      <c r="E843" s="45">
        <f>E842*E838</f>
        <v>250</v>
      </c>
      <c r="F843" s="15">
        <f>SUM(B843:E843)</f>
        <v>1269.1599999999999</v>
      </c>
    </row>
    <row r="844" spans="1:6" x14ac:dyDescent="0.2">
      <c r="B844" s="8"/>
      <c r="C844" s="44"/>
      <c r="D844" s="8"/>
      <c r="E844" s="44"/>
      <c r="F844" s="8"/>
    </row>
    <row r="845" spans="1:6" ht="17" thickBot="1" x14ac:dyDescent="0.25">
      <c r="B845" s="430" t="s">
        <v>92</v>
      </c>
      <c r="C845" s="431"/>
      <c r="D845" s="431"/>
      <c r="E845" s="431" t="s">
        <v>45</v>
      </c>
      <c r="F845" s="431"/>
    </row>
    <row r="846" spans="1:6" x14ac:dyDescent="0.2">
      <c r="B846" s="36" t="s">
        <v>70</v>
      </c>
      <c r="C846" s="425" t="s">
        <v>60</v>
      </c>
      <c r="D846" s="426"/>
      <c r="E846" s="426"/>
      <c r="F846" s="427"/>
    </row>
    <row r="847" spans="1:6" x14ac:dyDescent="0.2">
      <c r="B847" s="33" t="s">
        <v>56</v>
      </c>
      <c r="C847" s="41" t="s">
        <v>57</v>
      </c>
      <c r="D847" s="40" t="s">
        <v>58</v>
      </c>
      <c r="E847" s="41" t="s">
        <v>59</v>
      </c>
      <c r="F847" s="48" t="s">
        <v>38</v>
      </c>
    </row>
    <row r="848" spans="1:6" x14ac:dyDescent="0.2">
      <c r="A848" s="26" t="s">
        <v>88</v>
      </c>
      <c r="B848" s="33">
        <f>B825</f>
        <v>55.95</v>
      </c>
      <c r="C848" s="42">
        <v>40</v>
      </c>
      <c r="D848" s="40">
        <v>130</v>
      </c>
      <c r="E848" s="42">
        <v>200</v>
      </c>
      <c r="F848" s="48"/>
    </row>
    <row r="849" spans="1:9" ht="16" x14ac:dyDescent="0.2">
      <c r="B849" s="420" t="s">
        <v>96</v>
      </c>
      <c r="C849" s="421"/>
      <c r="D849" s="421"/>
      <c r="E849" s="421"/>
      <c r="F849" s="422"/>
    </row>
    <row r="850" spans="1:9" x14ac:dyDescent="0.2">
      <c r="A850" s="26" t="s">
        <v>89</v>
      </c>
      <c r="B850" s="60">
        <f>B840</f>
        <v>2.8</v>
      </c>
      <c r="C850" s="9">
        <v>10.4</v>
      </c>
      <c r="D850" s="9">
        <v>5.2</v>
      </c>
      <c r="E850" s="9">
        <v>1.7</v>
      </c>
      <c r="F850" s="75"/>
    </row>
    <row r="851" spans="1:9" x14ac:dyDescent="0.2">
      <c r="A851" s="10"/>
      <c r="B851" s="423" t="s">
        <v>136</v>
      </c>
      <c r="C851" s="424"/>
      <c r="D851" s="424"/>
      <c r="E851" s="13">
        <v>1.5</v>
      </c>
      <c r="F851" s="40" t="s">
        <v>63</v>
      </c>
    </row>
    <row r="852" spans="1:9" ht="16" thickBot="1" x14ac:dyDescent="0.25">
      <c r="A852" s="26" t="s">
        <v>89</v>
      </c>
      <c r="B852" s="37" t="s">
        <v>45</v>
      </c>
      <c r="C852" s="67">
        <f>C850*E851</f>
        <v>15.600000000000001</v>
      </c>
      <c r="D852" s="66">
        <f>D850*E851</f>
        <v>7.8000000000000007</v>
      </c>
      <c r="E852" s="68">
        <f>E850*E851</f>
        <v>2.5499999999999998</v>
      </c>
      <c r="F852" s="74"/>
    </row>
    <row r="853" spans="1:9" ht="16" thickBot="1" x14ac:dyDescent="0.25">
      <c r="A853" s="10"/>
      <c r="B853" s="14">
        <f>B843</f>
        <v>156.66</v>
      </c>
      <c r="C853" s="45">
        <f>C852*C848</f>
        <v>624</v>
      </c>
      <c r="D853" s="14">
        <f>D852*D848</f>
        <v>1014.0000000000001</v>
      </c>
      <c r="E853" s="45">
        <f>E852*E848</f>
        <v>509.99999999999994</v>
      </c>
      <c r="F853" s="15">
        <f>SUM(B853:E853)</f>
        <v>2304.66</v>
      </c>
    </row>
    <row r="855" spans="1:9" ht="17" thickBot="1" x14ac:dyDescent="0.25">
      <c r="B855" s="38" t="s">
        <v>97</v>
      </c>
    </row>
    <row r="856" spans="1:9" x14ac:dyDescent="0.2">
      <c r="B856" s="36" t="s">
        <v>70</v>
      </c>
      <c r="C856" s="425" t="s">
        <v>60</v>
      </c>
      <c r="D856" s="426"/>
      <c r="E856" s="426"/>
      <c r="F856" s="427"/>
    </row>
    <row r="857" spans="1:9" x14ac:dyDescent="0.2">
      <c r="B857" s="33" t="s">
        <v>56</v>
      </c>
      <c r="C857" s="41" t="s">
        <v>57</v>
      </c>
      <c r="D857" s="40" t="s">
        <v>58</v>
      </c>
      <c r="E857" s="41" t="s">
        <v>59</v>
      </c>
      <c r="F857" s="48" t="s">
        <v>38</v>
      </c>
    </row>
    <row r="858" spans="1:9" x14ac:dyDescent="0.2">
      <c r="A858" s="26" t="s">
        <v>88</v>
      </c>
      <c r="B858" s="33">
        <f>B825</f>
        <v>55.95</v>
      </c>
      <c r="C858" s="42">
        <v>50</v>
      </c>
      <c r="D858" s="40">
        <v>130</v>
      </c>
      <c r="E858" s="42">
        <v>200</v>
      </c>
      <c r="F858" s="48"/>
    </row>
    <row r="859" spans="1:9" ht="16" x14ac:dyDescent="0.2">
      <c r="B859" s="420" t="s">
        <v>98</v>
      </c>
      <c r="C859" s="421"/>
      <c r="D859" s="421"/>
      <c r="E859" s="421"/>
      <c r="F859" s="422"/>
    </row>
    <row r="860" spans="1:9" x14ac:dyDescent="0.2">
      <c r="A860" s="26" t="s">
        <v>89</v>
      </c>
      <c r="B860" s="60">
        <f>B850</f>
        <v>2.8</v>
      </c>
      <c r="C860" s="9">
        <v>20.7</v>
      </c>
      <c r="D860" s="9">
        <v>10.4</v>
      </c>
      <c r="E860" s="9">
        <v>3.5</v>
      </c>
      <c r="F860" s="73"/>
      <c r="G860" s="10"/>
      <c r="H860" s="10"/>
      <c r="I860" s="10"/>
    </row>
    <row r="861" spans="1:9" x14ac:dyDescent="0.2">
      <c r="B861" s="423" t="s">
        <v>137</v>
      </c>
      <c r="C861" s="424"/>
      <c r="D861" s="424"/>
      <c r="E861" s="13">
        <v>1.75</v>
      </c>
      <c r="F861" s="40" t="s">
        <v>63</v>
      </c>
      <c r="G861" s="10"/>
      <c r="H861" s="10"/>
      <c r="I861" s="10"/>
    </row>
    <row r="862" spans="1:9" ht="16" thickBot="1" x14ac:dyDescent="0.25">
      <c r="A862" s="26" t="s">
        <v>89</v>
      </c>
      <c r="B862" s="37" t="s">
        <v>45</v>
      </c>
      <c r="C862" s="67">
        <f>C860*E861</f>
        <v>36.225000000000001</v>
      </c>
      <c r="D862" s="66">
        <f>D860*E861</f>
        <v>18.2</v>
      </c>
      <c r="E862" s="66">
        <f>E860*E861</f>
        <v>6.125</v>
      </c>
      <c r="F862" s="74"/>
      <c r="G862" s="10"/>
      <c r="H862" s="10"/>
      <c r="I862" s="10"/>
    </row>
    <row r="863" spans="1:9" ht="16" thickBot="1" x14ac:dyDescent="0.25">
      <c r="B863" s="14">
        <f>B853</f>
        <v>156.66</v>
      </c>
      <c r="C863" s="45">
        <f>C862*C858</f>
        <v>1811.25</v>
      </c>
      <c r="D863" s="14">
        <f>D862*D858</f>
        <v>2366</v>
      </c>
      <c r="E863" s="45">
        <f>E862*E858</f>
        <v>1225</v>
      </c>
      <c r="F863" s="15">
        <f>SUM(B863:E863)</f>
        <v>5558.91</v>
      </c>
    </row>
    <row r="866" spans="1:9" x14ac:dyDescent="0.2">
      <c r="B866" s="428" t="s">
        <v>281</v>
      </c>
      <c r="C866" s="429"/>
      <c r="D866" s="429"/>
      <c r="E866" s="429"/>
      <c r="F866" s="429"/>
      <c r="G866" s="429"/>
      <c r="H866" s="429"/>
      <c r="I866" s="429"/>
    </row>
    <row r="867" spans="1:9" x14ac:dyDescent="0.2">
      <c r="B867" s="169"/>
      <c r="C867" s="169"/>
      <c r="D867" s="169"/>
      <c r="E867" s="169"/>
      <c r="F867" s="169"/>
      <c r="G867" s="169"/>
      <c r="H867" s="169"/>
      <c r="I867" s="169"/>
    </row>
    <row r="868" spans="1:9" ht="17" thickBot="1" x14ac:dyDescent="0.25">
      <c r="B868" s="430" t="s">
        <v>90</v>
      </c>
      <c r="C868" s="431"/>
      <c r="D868" s="431"/>
      <c r="E868" s="431"/>
      <c r="F868" s="431"/>
      <c r="G868" s="2"/>
    </row>
    <row r="869" spans="1:9" x14ac:dyDescent="0.2">
      <c r="B869" s="32" t="s">
        <v>55</v>
      </c>
      <c r="C869" s="425" t="s">
        <v>60</v>
      </c>
      <c r="D869" s="426"/>
      <c r="E869" s="426"/>
      <c r="F869" s="427"/>
    </row>
    <row r="870" spans="1:9" x14ac:dyDescent="0.2">
      <c r="B870" s="33" t="s">
        <v>56</v>
      </c>
      <c r="C870" s="41" t="s">
        <v>86</v>
      </c>
      <c r="D870" s="40" t="s">
        <v>87</v>
      </c>
      <c r="E870" s="41" t="s">
        <v>91</v>
      </c>
      <c r="F870" s="48" t="s">
        <v>38</v>
      </c>
    </row>
    <row r="871" spans="1:9" x14ac:dyDescent="0.2">
      <c r="A871" s="26" t="s">
        <v>88</v>
      </c>
      <c r="B871" s="33">
        <v>27</v>
      </c>
      <c r="C871" s="42">
        <v>50</v>
      </c>
      <c r="D871" s="40">
        <v>110</v>
      </c>
      <c r="E871" s="42">
        <v>210</v>
      </c>
      <c r="F871" s="48"/>
    </row>
    <row r="872" spans="1:9" ht="16" thickBot="1" x14ac:dyDescent="0.25">
      <c r="A872" s="26" t="s">
        <v>89</v>
      </c>
      <c r="B872" s="76">
        <v>0.6</v>
      </c>
      <c r="C872" s="9">
        <v>2.5</v>
      </c>
      <c r="D872" s="66">
        <v>1.25</v>
      </c>
      <c r="E872" s="66">
        <v>0.42</v>
      </c>
      <c r="F872" s="75"/>
    </row>
    <row r="873" spans="1:9" ht="16" thickBot="1" x14ac:dyDescent="0.25">
      <c r="B873" s="6">
        <f>B872*B871</f>
        <v>16.2</v>
      </c>
      <c r="C873" s="43">
        <f>C872*C871</f>
        <v>125</v>
      </c>
      <c r="D873" s="7">
        <f>D872*D871</f>
        <v>137.5</v>
      </c>
      <c r="E873" s="47">
        <f>E872*E871</f>
        <v>88.2</v>
      </c>
      <c r="F873" s="5">
        <f>SUM(B873:E873)</f>
        <v>366.9</v>
      </c>
    </row>
    <row r="874" spans="1:9" ht="16" thickBot="1" x14ac:dyDescent="0.25"/>
    <row r="875" spans="1:9" ht="17" x14ac:dyDescent="0.25">
      <c r="B875" s="34" t="s">
        <v>61</v>
      </c>
      <c r="C875" s="425" t="s">
        <v>62</v>
      </c>
      <c r="D875" s="426"/>
      <c r="E875" s="426"/>
      <c r="F875" s="427"/>
      <c r="G875" s="2"/>
    </row>
    <row r="876" spans="1:9" x14ac:dyDescent="0.2">
      <c r="B876" s="33" t="s">
        <v>56</v>
      </c>
      <c r="C876" s="41" t="s">
        <v>57</v>
      </c>
      <c r="D876" s="40" t="s">
        <v>58</v>
      </c>
      <c r="E876" s="41" t="s">
        <v>59</v>
      </c>
      <c r="F876" s="48" t="s">
        <v>38</v>
      </c>
    </row>
    <row r="877" spans="1:9" x14ac:dyDescent="0.2">
      <c r="A877" s="26" t="s">
        <v>88</v>
      </c>
      <c r="B877" s="33">
        <f>B871</f>
        <v>27</v>
      </c>
      <c r="C877" s="42">
        <v>90</v>
      </c>
      <c r="D877" s="40">
        <v>330</v>
      </c>
      <c r="E877" s="42">
        <v>400</v>
      </c>
      <c r="F877" s="48"/>
    </row>
    <row r="878" spans="1:9" ht="16" thickBot="1" x14ac:dyDescent="0.25">
      <c r="A878" s="26" t="s">
        <v>89</v>
      </c>
      <c r="B878" s="60">
        <f>B872</f>
        <v>0.6</v>
      </c>
      <c r="C878" s="9">
        <v>2.5</v>
      </c>
      <c r="D878" s="9">
        <v>2.5</v>
      </c>
      <c r="E878" s="66">
        <v>0.42</v>
      </c>
      <c r="F878" s="75"/>
    </row>
    <row r="879" spans="1:9" ht="16" thickBot="1" x14ac:dyDescent="0.25">
      <c r="B879" s="6">
        <f>B873</f>
        <v>16.2</v>
      </c>
      <c r="C879" s="43">
        <f>C878*C877</f>
        <v>225</v>
      </c>
      <c r="D879" s="7">
        <f>D878*D877</f>
        <v>825</v>
      </c>
      <c r="E879" s="47">
        <f>E878*E877</f>
        <v>168</v>
      </c>
      <c r="F879" s="5">
        <f>SUM(B879:E879)</f>
        <v>1234.2</v>
      </c>
    </row>
    <row r="880" spans="1:9" x14ac:dyDescent="0.2">
      <c r="B880" s="8"/>
      <c r="C880" s="44"/>
      <c r="D880" s="8"/>
      <c r="E880" s="44"/>
      <c r="F880" s="8"/>
    </row>
    <row r="881" spans="1:6" ht="17" thickBot="1" x14ac:dyDescent="0.25">
      <c r="B881" s="35" t="s">
        <v>69</v>
      </c>
      <c r="E881" s="10" t="s">
        <v>45</v>
      </c>
    </row>
    <row r="882" spans="1:6" x14ac:dyDescent="0.2">
      <c r="B882" s="36" t="s">
        <v>70</v>
      </c>
      <c r="C882" s="425" t="s">
        <v>60</v>
      </c>
      <c r="D882" s="426"/>
      <c r="E882" s="426"/>
      <c r="F882" s="427"/>
    </row>
    <row r="883" spans="1:6" x14ac:dyDescent="0.2">
      <c r="B883" s="33" t="s">
        <v>56</v>
      </c>
      <c r="C883" s="41" t="s">
        <v>57</v>
      </c>
      <c r="D883" s="40" t="s">
        <v>58</v>
      </c>
      <c r="E883" s="41" t="s">
        <v>59</v>
      </c>
      <c r="F883" s="48" t="s">
        <v>38</v>
      </c>
    </row>
    <row r="884" spans="1:6" x14ac:dyDescent="0.2">
      <c r="A884" s="26" t="s">
        <v>88</v>
      </c>
      <c r="B884" s="33">
        <f>B871</f>
        <v>27</v>
      </c>
      <c r="C884" s="42">
        <v>50</v>
      </c>
      <c r="D884" s="40">
        <v>130</v>
      </c>
      <c r="E884" s="42">
        <v>200</v>
      </c>
      <c r="F884" s="48"/>
    </row>
    <row r="885" spans="1:6" ht="16" x14ac:dyDescent="0.2">
      <c r="B885" s="420" t="s">
        <v>95</v>
      </c>
      <c r="C885" s="421"/>
      <c r="D885" s="421"/>
      <c r="E885" s="421"/>
      <c r="F885" s="422"/>
    </row>
    <row r="886" spans="1:6" x14ac:dyDescent="0.2">
      <c r="A886" s="26" t="s">
        <v>89</v>
      </c>
      <c r="B886" s="76">
        <f>B878*1.5</f>
        <v>0.89999999999999991</v>
      </c>
      <c r="C886" s="9">
        <v>4</v>
      </c>
      <c r="D886" s="9">
        <v>2</v>
      </c>
      <c r="E886" s="9">
        <v>0.68</v>
      </c>
      <c r="F886" s="75"/>
    </row>
    <row r="887" spans="1:6" x14ac:dyDescent="0.2">
      <c r="B887" s="423" t="s">
        <v>127</v>
      </c>
      <c r="C887" s="424"/>
      <c r="D887" s="424"/>
      <c r="E887" s="13">
        <v>1.25</v>
      </c>
      <c r="F887" s="40" t="s">
        <v>63</v>
      </c>
    </row>
    <row r="888" spans="1:6" ht="16" thickBot="1" x14ac:dyDescent="0.25">
      <c r="A888" s="26" t="s">
        <v>89</v>
      </c>
      <c r="B888" s="37" t="s">
        <v>45</v>
      </c>
      <c r="C888" s="66">
        <f>C886*E887</f>
        <v>5</v>
      </c>
      <c r="D888" s="66">
        <f>D886*1.25</f>
        <v>2.5</v>
      </c>
      <c r="E888" s="66">
        <f>E886*1.25</f>
        <v>0.85000000000000009</v>
      </c>
      <c r="F888" s="75"/>
    </row>
    <row r="889" spans="1:6" ht="16" thickBot="1" x14ac:dyDescent="0.25">
      <c r="B889" s="14">
        <f>B886*B884</f>
        <v>24.299999999999997</v>
      </c>
      <c r="C889" s="45">
        <f>C888*C884</f>
        <v>250</v>
      </c>
      <c r="D889" s="14">
        <f>D888*D884</f>
        <v>325</v>
      </c>
      <c r="E889" s="45">
        <f>E888*E884</f>
        <v>170.00000000000003</v>
      </c>
      <c r="F889" s="15">
        <f>SUM(B889:E889)</f>
        <v>769.3</v>
      </c>
    </row>
    <row r="890" spans="1:6" x14ac:dyDescent="0.2">
      <c r="B890" s="8"/>
      <c r="C890" s="44"/>
      <c r="D890" s="8"/>
      <c r="E890" s="44"/>
      <c r="F890" s="8"/>
    </row>
    <row r="891" spans="1:6" ht="17" thickBot="1" x14ac:dyDescent="0.25">
      <c r="B891" s="430" t="s">
        <v>92</v>
      </c>
      <c r="C891" s="431"/>
      <c r="D891" s="431"/>
      <c r="E891" s="431" t="s">
        <v>45</v>
      </c>
      <c r="F891" s="431"/>
    </row>
    <row r="892" spans="1:6" x14ac:dyDescent="0.2">
      <c r="B892" s="36" t="s">
        <v>70</v>
      </c>
      <c r="C892" s="425" t="s">
        <v>60</v>
      </c>
      <c r="D892" s="426"/>
      <c r="E892" s="426"/>
      <c r="F892" s="427"/>
    </row>
    <row r="893" spans="1:6" x14ac:dyDescent="0.2">
      <c r="B893" s="33" t="s">
        <v>56</v>
      </c>
      <c r="C893" s="41" t="s">
        <v>57</v>
      </c>
      <c r="D893" s="40" t="s">
        <v>58</v>
      </c>
      <c r="E893" s="41" t="s">
        <v>59</v>
      </c>
      <c r="F893" s="48" t="s">
        <v>38</v>
      </c>
    </row>
    <row r="894" spans="1:6" x14ac:dyDescent="0.2">
      <c r="A894" s="26" t="s">
        <v>88</v>
      </c>
      <c r="B894" s="33">
        <f>B871</f>
        <v>27</v>
      </c>
      <c r="C894" s="42">
        <v>40</v>
      </c>
      <c r="D894" s="40">
        <v>130</v>
      </c>
      <c r="E894" s="42">
        <v>200</v>
      </c>
      <c r="F894" s="48"/>
    </row>
    <row r="895" spans="1:6" ht="16" x14ac:dyDescent="0.2">
      <c r="B895" s="420" t="s">
        <v>96</v>
      </c>
      <c r="C895" s="421"/>
      <c r="D895" s="421"/>
      <c r="E895" s="421"/>
      <c r="F895" s="422"/>
    </row>
    <row r="896" spans="1:6" x14ac:dyDescent="0.2">
      <c r="A896" s="26" t="s">
        <v>89</v>
      </c>
      <c r="B896" s="60">
        <f>B886</f>
        <v>0.89999999999999991</v>
      </c>
      <c r="C896" s="9">
        <v>10</v>
      </c>
      <c r="D896" s="9">
        <v>5</v>
      </c>
      <c r="E896" s="9">
        <v>1.6</v>
      </c>
      <c r="F896" s="75"/>
    </row>
    <row r="897" spans="1:9" x14ac:dyDescent="0.2">
      <c r="A897" s="10"/>
      <c r="B897" s="423" t="s">
        <v>136</v>
      </c>
      <c r="C897" s="424"/>
      <c r="D897" s="424"/>
      <c r="E897" s="13">
        <v>1.5</v>
      </c>
      <c r="F897" s="40" t="s">
        <v>63</v>
      </c>
    </row>
    <row r="898" spans="1:9" ht="16" thickBot="1" x14ac:dyDescent="0.25">
      <c r="A898" s="26" t="s">
        <v>89</v>
      </c>
      <c r="B898" s="37" t="s">
        <v>45</v>
      </c>
      <c r="C898" s="67">
        <f>C896*E897</f>
        <v>15</v>
      </c>
      <c r="D898" s="66">
        <f>D896*E897</f>
        <v>7.5</v>
      </c>
      <c r="E898" s="68">
        <f>E896*E897</f>
        <v>2.4000000000000004</v>
      </c>
      <c r="F898" s="74"/>
    </row>
    <row r="899" spans="1:9" ht="16" thickBot="1" x14ac:dyDescent="0.25">
      <c r="A899" s="10"/>
      <c r="B899" s="14">
        <f>B889</f>
        <v>24.299999999999997</v>
      </c>
      <c r="C899" s="45">
        <f>C898*C894</f>
        <v>600</v>
      </c>
      <c r="D899" s="14">
        <f>D898*D894</f>
        <v>975</v>
      </c>
      <c r="E899" s="45">
        <f>E898*E894</f>
        <v>480.00000000000006</v>
      </c>
      <c r="F899" s="15">
        <f>SUM(B899:E899)</f>
        <v>2079.3000000000002</v>
      </c>
    </row>
    <row r="901" spans="1:9" ht="17" thickBot="1" x14ac:dyDescent="0.25">
      <c r="B901" s="38" t="s">
        <v>97</v>
      </c>
    </row>
    <row r="902" spans="1:9" x14ac:dyDescent="0.2">
      <c r="B902" s="36" t="s">
        <v>70</v>
      </c>
      <c r="C902" s="425" t="s">
        <v>60</v>
      </c>
      <c r="D902" s="426"/>
      <c r="E902" s="426"/>
      <c r="F902" s="427"/>
    </row>
    <row r="903" spans="1:9" x14ac:dyDescent="0.2">
      <c r="B903" s="33" t="s">
        <v>56</v>
      </c>
      <c r="C903" s="41" t="s">
        <v>57</v>
      </c>
      <c r="D903" s="40" t="s">
        <v>58</v>
      </c>
      <c r="E903" s="41" t="s">
        <v>59</v>
      </c>
      <c r="F903" s="48" t="s">
        <v>38</v>
      </c>
    </row>
    <row r="904" spans="1:9" x14ac:dyDescent="0.2">
      <c r="A904" s="26" t="s">
        <v>88</v>
      </c>
      <c r="B904" s="33">
        <f>B871</f>
        <v>27</v>
      </c>
      <c r="C904" s="42">
        <v>50</v>
      </c>
      <c r="D904" s="40">
        <v>130</v>
      </c>
      <c r="E904" s="42">
        <v>200</v>
      </c>
      <c r="F904" s="48"/>
    </row>
    <row r="905" spans="1:9" ht="16" x14ac:dyDescent="0.2">
      <c r="B905" s="420" t="s">
        <v>98</v>
      </c>
      <c r="C905" s="421"/>
      <c r="D905" s="421"/>
      <c r="E905" s="421"/>
      <c r="F905" s="422"/>
    </row>
    <row r="906" spans="1:9" x14ac:dyDescent="0.2">
      <c r="A906" s="26" t="s">
        <v>89</v>
      </c>
      <c r="B906" s="62">
        <f>B896</f>
        <v>0.89999999999999991</v>
      </c>
      <c r="C906" s="9">
        <v>20</v>
      </c>
      <c r="D906" s="9">
        <v>10</v>
      </c>
      <c r="E906" s="9">
        <v>3.4</v>
      </c>
      <c r="F906" s="73"/>
      <c r="G906" s="10"/>
      <c r="H906" s="10"/>
      <c r="I906" s="10"/>
    </row>
    <row r="907" spans="1:9" x14ac:dyDescent="0.2">
      <c r="B907" s="423" t="s">
        <v>137</v>
      </c>
      <c r="C907" s="424"/>
      <c r="D907" s="424"/>
      <c r="E907" s="13">
        <v>1.75</v>
      </c>
      <c r="F907" s="40" t="s">
        <v>63</v>
      </c>
      <c r="G907" s="10"/>
      <c r="H907" s="10"/>
      <c r="I907" s="10"/>
    </row>
    <row r="908" spans="1:9" ht="16" thickBot="1" x14ac:dyDescent="0.25">
      <c r="A908" s="26" t="s">
        <v>89</v>
      </c>
      <c r="B908" s="37" t="s">
        <v>45</v>
      </c>
      <c r="C908" s="67">
        <f>C906*E907</f>
        <v>35</v>
      </c>
      <c r="D908" s="66">
        <f>D906*E907</f>
        <v>17.5</v>
      </c>
      <c r="E908" s="66">
        <f>E906*E907</f>
        <v>5.95</v>
      </c>
      <c r="F908" s="74"/>
      <c r="G908" s="10"/>
      <c r="H908" s="10"/>
      <c r="I908" s="10"/>
    </row>
    <row r="909" spans="1:9" ht="16" thickBot="1" x14ac:dyDescent="0.25">
      <c r="B909" s="14">
        <f>B899</f>
        <v>24.299999999999997</v>
      </c>
      <c r="C909" s="45">
        <f>C908*C904</f>
        <v>1750</v>
      </c>
      <c r="D909" s="14">
        <f>D908*D904</f>
        <v>2275</v>
      </c>
      <c r="E909" s="45">
        <f>E908*E904</f>
        <v>1190</v>
      </c>
      <c r="F909" s="15">
        <f>SUM(B909:E909)</f>
        <v>5239.3</v>
      </c>
    </row>
    <row r="912" spans="1:9" x14ac:dyDescent="0.2">
      <c r="B912" s="428" t="s">
        <v>285</v>
      </c>
      <c r="C912" s="429"/>
      <c r="D912" s="429"/>
      <c r="E912" s="429"/>
      <c r="F912" s="429"/>
      <c r="G912" s="429"/>
      <c r="H912" s="429"/>
      <c r="I912" s="429"/>
    </row>
    <row r="913" spans="1:9" x14ac:dyDescent="0.2">
      <c r="B913" s="178"/>
      <c r="C913" s="178"/>
      <c r="D913" s="178"/>
      <c r="E913" s="178"/>
      <c r="F913" s="178"/>
      <c r="G913" s="178"/>
      <c r="H913" s="178"/>
      <c r="I913" s="178"/>
    </row>
    <row r="914" spans="1:9" ht="17" thickBot="1" x14ac:dyDescent="0.25">
      <c r="B914" s="430" t="s">
        <v>90</v>
      </c>
      <c r="C914" s="431"/>
      <c r="D914" s="431"/>
      <c r="E914" s="431"/>
      <c r="F914" s="431"/>
      <c r="G914" s="2"/>
    </row>
    <row r="915" spans="1:9" x14ac:dyDescent="0.2">
      <c r="B915" s="32" t="s">
        <v>55</v>
      </c>
      <c r="C915" s="425" t="s">
        <v>60</v>
      </c>
      <c r="D915" s="426"/>
      <c r="E915" s="426"/>
      <c r="F915" s="427"/>
    </row>
    <row r="916" spans="1:9" x14ac:dyDescent="0.2">
      <c r="B916" s="33" t="s">
        <v>56</v>
      </c>
      <c r="C916" s="41" t="s">
        <v>86</v>
      </c>
      <c r="D916" s="40" t="s">
        <v>87</v>
      </c>
      <c r="E916" s="41" t="s">
        <v>91</v>
      </c>
      <c r="F916" s="48" t="s">
        <v>38</v>
      </c>
    </row>
    <row r="917" spans="1:9" x14ac:dyDescent="0.2">
      <c r="A917" s="26" t="s">
        <v>88</v>
      </c>
      <c r="B917" s="33">
        <v>44.9</v>
      </c>
      <c r="C917" s="42">
        <v>50</v>
      </c>
      <c r="D917" s="40">
        <v>110</v>
      </c>
      <c r="E917" s="42">
        <v>210</v>
      </c>
      <c r="F917" s="48"/>
    </row>
    <row r="918" spans="1:9" ht="16" thickBot="1" x14ac:dyDescent="0.25">
      <c r="A918" s="26" t="s">
        <v>89</v>
      </c>
      <c r="B918" s="76">
        <v>1</v>
      </c>
      <c r="C918" s="9">
        <v>0.4</v>
      </c>
      <c r="D918" s="66">
        <v>0.2</v>
      </c>
      <c r="E918" s="180">
        <v>7.0000000000000007E-2</v>
      </c>
      <c r="F918" s="75"/>
    </row>
    <row r="919" spans="1:9" ht="16" thickBot="1" x14ac:dyDescent="0.25">
      <c r="B919" s="6">
        <f>B918*B917</f>
        <v>44.9</v>
      </c>
      <c r="C919" s="43">
        <f>C918*C917</f>
        <v>20</v>
      </c>
      <c r="D919" s="7">
        <f>D918*D917</f>
        <v>22</v>
      </c>
      <c r="E919" s="47">
        <f>E918*E917</f>
        <v>14.700000000000001</v>
      </c>
      <c r="F919" s="5">
        <f>SUM(B919:E919)</f>
        <v>101.60000000000001</v>
      </c>
    </row>
    <row r="920" spans="1:9" ht="16" thickBot="1" x14ac:dyDescent="0.25"/>
    <row r="921" spans="1:9" ht="17" x14ac:dyDescent="0.25">
      <c r="B921" s="34" t="s">
        <v>61</v>
      </c>
      <c r="C921" s="425" t="s">
        <v>62</v>
      </c>
      <c r="D921" s="426"/>
      <c r="E921" s="426"/>
      <c r="F921" s="427"/>
      <c r="G921" s="2"/>
    </row>
    <row r="922" spans="1:9" x14ac:dyDescent="0.2">
      <c r="B922" s="33" t="s">
        <v>56</v>
      </c>
      <c r="C922" s="41" t="s">
        <v>57</v>
      </c>
      <c r="D922" s="40" t="s">
        <v>58</v>
      </c>
      <c r="E922" s="41" t="s">
        <v>59</v>
      </c>
      <c r="F922" s="48" t="s">
        <v>38</v>
      </c>
    </row>
    <row r="923" spans="1:9" x14ac:dyDescent="0.2">
      <c r="A923" s="26" t="s">
        <v>88</v>
      </c>
      <c r="B923" s="33">
        <f>B917</f>
        <v>44.9</v>
      </c>
      <c r="C923" s="42">
        <v>90</v>
      </c>
      <c r="D923" s="40">
        <v>330</v>
      </c>
      <c r="E923" s="42">
        <v>400</v>
      </c>
      <c r="F923" s="48"/>
    </row>
    <row r="924" spans="1:9" ht="16" thickBot="1" x14ac:dyDescent="0.25">
      <c r="A924" s="26" t="s">
        <v>89</v>
      </c>
      <c r="B924" s="60">
        <f>B918</f>
        <v>1</v>
      </c>
      <c r="C924" s="9">
        <v>0.4</v>
      </c>
      <c r="D924" s="9">
        <v>0.4</v>
      </c>
      <c r="E924" s="65">
        <v>7.0000000000000007E-2</v>
      </c>
      <c r="F924" s="75"/>
    </row>
    <row r="925" spans="1:9" ht="16" thickBot="1" x14ac:dyDescent="0.25">
      <c r="B925" s="6">
        <f>B919</f>
        <v>44.9</v>
      </c>
      <c r="C925" s="43">
        <f>C924*C923</f>
        <v>36</v>
      </c>
      <c r="D925" s="7">
        <f>D924*D923</f>
        <v>132</v>
      </c>
      <c r="E925" s="47">
        <f>E924*E923</f>
        <v>28.000000000000004</v>
      </c>
      <c r="F925" s="5">
        <f>SUM(B925:E925)</f>
        <v>240.9</v>
      </c>
    </row>
    <row r="926" spans="1:9" x14ac:dyDescent="0.2">
      <c r="B926" s="8"/>
      <c r="C926" s="44"/>
      <c r="D926" s="8"/>
      <c r="E926" s="44"/>
      <c r="F926" s="8"/>
    </row>
    <row r="927" spans="1:9" ht="17" thickBot="1" x14ac:dyDescent="0.25">
      <c r="B927" s="35" t="s">
        <v>69</v>
      </c>
      <c r="E927" s="10" t="s">
        <v>45</v>
      </c>
    </row>
    <row r="928" spans="1:9" x14ac:dyDescent="0.2">
      <c r="B928" s="36" t="s">
        <v>70</v>
      </c>
      <c r="C928" s="425" t="s">
        <v>60</v>
      </c>
      <c r="D928" s="426"/>
      <c r="E928" s="426"/>
      <c r="F928" s="427"/>
    </row>
    <row r="929" spans="1:6" x14ac:dyDescent="0.2">
      <c r="B929" s="33" t="s">
        <v>56</v>
      </c>
      <c r="C929" s="41" t="s">
        <v>57</v>
      </c>
      <c r="D929" s="40" t="s">
        <v>58</v>
      </c>
      <c r="E929" s="41" t="s">
        <v>59</v>
      </c>
      <c r="F929" s="48" t="s">
        <v>38</v>
      </c>
    </row>
    <row r="930" spans="1:6" x14ac:dyDescent="0.2">
      <c r="A930" s="26" t="s">
        <v>88</v>
      </c>
      <c r="B930" s="33">
        <f>B917</f>
        <v>44.9</v>
      </c>
      <c r="C930" s="42">
        <v>50</v>
      </c>
      <c r="D930" s="40">
        <v>130</v>
      </c>
      <c r="E930" s="42">
        <v>200</v>
      </c>
      <c r="F930" s="48"/>
    </row>
    <row r="931" spans="1:6" ht="16" x14ac:dyDescent="0.2">
      <c r="B931" s="420" t="s">
        <v>95</v>
      </c>
      <c r="C931" s="421"/>
      <c r="D931" s="421"/>
      <c r="E931" s="421"/>
      <c r="F931" s="422"/>
    </row>
    <row r="932" spans="1:6" x14ac:dyDescent="0.2">
      <c r="A932" s="26" t="s">
        <v>89</v>
      </c>
      <c r="B932" s="76">
        <f>B924*1.5</f>
        <v>1.5</v>
      </c>
      <c r="C932" s="9">
        <v>0.4</v>
      </c>
      <c r="D932" s="9">
        <v>0.2</v>
      </c>
      <c r="E932" s="9">
        <v>0.1</v>
      </c>
      <c r="F932" s="75"/>
    </row>
    <row r="933" spans="1:6" x14ac:dyDescent="0.2">
      <c r="B933" s="423" t="s">
        <v>127</v>
      </c>
      <c r="C933" s="424"/>
      <c r="D933" s="424"/>
      <c r="E933" s="13">
        <v>1.25</v>
      </c>
      <c r="F933" s="40" t="s">
        <v>63</v>
      </c>
    </row>
    <row r="934" spans="1:6" ht="16" thickBot="1" x14ac:dyDescent="0.25">
      <c r="A934" s="26" t="s">
        <v>89</v>
      </c>
      <c r="B934" s="37" t="s">
        <v>45</v>
      </c>
      <c r="C934" s="66">
        <f>C932*E933</f>
        <v>0.5</v>
      </c>
      <c r="D934" s="66">
        <f>D932*1.25</f>
        <v>0.25</v>
      </c>
      <c r="E934" s="65">
        <f>E932*1.25</f>
        <v>0.125</v>
      </c>
      <c r="F934" s="75"/>
    </row>
    <row r="935" spans="1:6" ht="16" thickBot="1" x14ac:dyDescent="0.25">
      <c r="B935" s="14">
        <f>B932*B930</f>
        <v>67.349999999999994</v>
      </c>
      <c r="C935" s="45">
        <f>C934*C930</f>
        <v>25</v>
      </c>
      <c r="D935" s="14">
        <f>D934*D930</f>
        <v>32.5</v>
      </c>
      <c r="E935" s="45">
        <f>E934*E930</f>
        <v>25</v>
      </c>
      <c r="F935" s="15">
        <f>SUM(B935:E935)</f>
        <v>149.85</v>
      </c>
    </row>
    <row r="936" spans="1:6" x14ac:dyDescent="0.2">
      <c r="B936" s="8"/>
      <c r="C936" s="44"/>
      <c r="D936" s="8"/>
      <c r="E936" s="44"/>
      <c r="F936" s="8"/>
    </row>
    <row r="937" spans="1:6" ht="17" thickBot="1" x14ac:dyDescent="0.25">
      <c r="B937" s="430" t="s">
        <v>92</v>
      </c>
      <c r="C937" s="431"/>
      <c r="D937" s="431"/>
      <c r="E937" s="431" t="s">
        <v>45</v>
      </c>
      <c r="F937" s="431"/>
    </row>
    <row r="938" spans="1:6" x14ac:dyDescent="0.2">
      <c r="B938" s="36" t="s">
        <v>70</v>
      </c>
      <c r="C938" s="425" t="s">
        <v>60</v>
      </c>
      <c r="D938" s="426"/>
      <c r="E938" s="426"/>
      <c r="F938" s="427"/>
    </row>
    <row r="939" spans="1:6" x14ac:dyDescent="0.2">
      <c r="B939" s="33" t="s">
        <v>56</v>
      </c>
      <c r="C939" s="41" t="s">
        <v>57</v>
      </c>
      <c r="D939" s="40" t="s">
        <v>58</v>
      </c>
      <c r="E939" s="41" t="s">
        <v>59</v>
      </c>
      <c r="F939" s="48" t="s">
        <v>38</v>
      </c>
    </row>
    <row r="940" spans="1:6" x14ac:dyDescent="0.2">
      <c r="A940" s="26" t="s">
        <v>88</v>
      </c>
      <c r="B940" s="33">
        <f>B917</f>
        <v>44.9</v>
      </c>
      <c r="C940" s="42">
        <v>40</v>
      </c>
      <c r="D940" s="40">
        <v>130</v>
      </c>
      <c r="E940" s="42">
        <v>200</v>
      </c>
      <c r="F940" s="48"/>
    </row>
    <row r="941" spans="1:6" ht="16" x14ac:dyDescent="0.2">
      <c r="B941" s="420" t="s">
        <v>96</v>
      </c>
      <c r="C941" s="421"/>
      <c r="D941" s="421"/>
      <c r="E941" s="421"/>
      <c r="F941" s="422"/>
    </row>
    <row r="942" spans="1:6" x14ac:dyDescent="0.2">
      <c r="A942" s="26" t="s">
        <v>89</v>
      </c>
      <c r="B942" s="60">
        <f>B932</f>
        <v>1.5</v>
      </c>
      <c r="C942" s="9">
        <v>0.8</v>
      </c>
      <c r="D942" s="9">
        <v>0.4</v>
      </c>
      <c r="E942" s="9">
        <v>0.14000000000000001</v>
      </c>
      <c r="F942" s="75"/>
    </row>
    <row r="943" spans="1:6" x14ac:dyDescent="0.2">
      <c r="A943" s="10"/>
      <c r="B943" s="423" t="s">
        <v>136</v>
      </c>
      <c r="C943" s="424"/>
      <c r="D943" s="424"/>
      <c r="E943" s="13">
        <v>1.5</v>
      </c>
      <c r="F943" s="40" t="s">
        <v>63</v>
      </c>
    </row>
    <row r="944" spans="1:6" ht="16" thickBot="1" x14ac:dyDescent="0.25">
      <c r="A944" s="26" t="s">
        <v>89</v>
      </c>
      <c r="B944" s="37" t="s">
        <v>45</v>
      </c>
      <c r="C944" s="67">
        <f>C942*E943</f>
        <v>1.2000000000000002</v>
      </c>
      <c r="D944" s="66">
        <f>D942*E943</f>
        <v>0.60000000000000009</v>
      </c>
      <c r="E944" s="181">
        <f>E942*E943</f>
        <v>0.21000000000000002</v>
      </c>
      <c r="F944" s="74"/>
    </row>
    <row r="945" spans="1:9" ht="16" thickBot="1" x14ac:dyDescent="0.25">
      <c r="A945" s="10"/>
      <c r="B945" s="14">
        <f>B935</f>
        <v>67.349999999999994</v>
      </c>
      <c r="C945" s="45">
        <f>C944*C940</f>
        <v>48.000000000000007</v>
      </c>
      <c r="D945" s="14">
        <f>D944*D940</f>
        <v>78.000000000000014</v>
      </c>
      <c r="E945" s="45">
        <f>E944*E940</f>
        <v>42.000000000000007</v>
      </c>
      <c r="F945" s="15">
        <f>SUM(B945:E945)</f>
        <v>235.35000000000002</v>
      </c>
    </row>
    <row r="947" spans="1:9" ht="17" thickBot="1" x14ac:dyDescent="0.25">
      <c r="B947" s="38" t="s">
        <v>97</v>
      </c>
    </row>
    <row r="948" spans="1:9" x14ac:dyDescent="0.2">
      <c r="B948" s="36" t="s">
        <v>70</v>
      </c>
      <c r="C948" s="425" t="s">
        <v>60</v>
      </c>
      <c r="D948" s="426"/>
      <c r="E948" s="426"/>
      <c r="F948" s="427"/>
    </row>
    <row r="949" spans="1:9" x14ac:dyDescent="0.2">
      <c r="B949" s="33" t="s">
        <v>56</v>
      </c>
      <c r="C949" s="41" t="s">
        <v>57</v>
      </c>
      <c r="D949" s="40" t="s">
        <v>58</v>
      </c>
      <c r="E949" s="41" t="s">
        <v>59</v>
      </c>
      <c r="F949" s="48" t="s">
        <v>38</v>
      </c>
    </row>
    <row r="950" spans="1:9" x14ac:dyDescent="0.2">
      <c r="A950" s="26" t="s">
        <v>88</v>
      </c>
      <c r="B950" s="33">
        <f>B917</f>
        <v>44.9</v>
      </c>
      <c r="C950" s="42">
        <v>50</v>
      </c>
      <c r="D950" s="40">
        <v>130</v>
      </c>
      <c r="E950" s="42">
        <v>200</v>
      </c>
      <c r="F950" s="48"/>
    </row>
    <row r="951" spans="1:9" ht="16" x14ac:dyDescent="0.2">
      <c r="B951" s="420" t="s">
        <v>98</v>
      </c>
      <c r="C951" s="421"/>
      <c r="D951" s="421"/>
      <c r="E951" s="421"/>
      <c r="F951" s="422"/>
    </row>
    <row r="952" spans="1:9" x14ac:dyDescent="0.2">
      <c r="A952" s="26" t="s">
        <v>89</v>
      </c>
      <c r="B952" s="62">
        <f>B942</f>
        <v>1.5</v>
      </c>
      <c r="C952" s="9">
        <v>1.96</v>
      </c>
      <c r="D952" s="9">
        <v>0.98</v>
      </c>
      <c r="E952" s="9">
        <v>0.32</v>
      </c>
      <c r="F952" s="73"/>
      <c r="G952" s="10"/>
      <c r="H952" s="10"/>
      <c r="I952" s="10"/>
    </row>
    <row r="953" spans="1:9" x14ac:dyDescent="0.2">
      <c r="B953" s="423" t="s">
        <v>137</v>
      </c>
      <c r="C953" s="424"/>
      <c r="D953" s="424"/>
      <c r="E953" s="13">
        <v>1.75</v>
      </c>
      <c r="F953" s="40" t="s">
        <v>63</v>
      </c>
      <c r="G953" s="10"/>
      <c r="H953" s="10"/>
      <c r="I953" s="10"/>
    </row>
    <row r="954" spans="1:9" ht="16" thickBot="1" x14ac:dyDescent="0.25">
      <c r="A954" s="26" t="s">
        <v>89</v>
      </c>
      <c r="B954" s="37" t="s">
        <v>45</v>
      </c>
      <c r="C954" s="67">
        <f>C952*E953</f>
        <v>3.4299999999999997</v>
      </c>
      <c r="D954" s="66">
        <f>D952*E953</f>
        <v>1.7149999999999999</v>
      </c>
      <c r="E954" s="65">
        <f>E952*E953</f>
        <v>0.56000000000000005</v>
      </c>
      <c r="F954" s="74"/>
      <c r="G954" s="10"/>
      <c r="H954" s="10"/>
      <c r="I954" s="10"/>
    </row>
    <row r="955" spans="1:9" ht="16" thickBot="1" x14ac:dyDescent="0.25">
      <c r="B955" s="14">
        <f>B945</f>
        <v>67.349999999999994</v>
      </c>
      <c r="C955" s="45">
        <f>C954*C950</f>
        <v>171.5</v>
      </c>
      <c r="D955" s="14">
        <f>D954*D950</f>
        <v>222.95</v>
      </c>
      <c r="E955" s="45">
        <f>E954*E950</f>
        <v>112.00000000000001</v>
      </c>
      <c r="F955" s="15">
        <f>SUM(B955:E955)</f>
        <v>573.79999999999995</v>
      </c>
    </row>
    <row r="958" spans="1:9" x14ac:dyDescent="0.2">
      <c r="B958" s="428" t="s">
        <v>287</v>
      </c>
      <c r="C958" s="429"/>
      <c r="D958" s="429"/>
      <c r="E958" s="429"/>
      <c r="F958" s="429"/>
      <c r="G958" s="429"/>
      <c r="H958" s="429"/>
      <c r="I958" s="429"/>
    </row>
    <row r="959" spans="1:9" x14ac:dyDescent="0.2">
      <c r="B959" s="228"/>
      <c r="C959" s="228"/>
      <c r="D959" s="228"/>
      <c r="E959" s="228"/>
      <c r="F959" s="228"/>
      <c r="G959" s="228"/>
      <c r="H959" s="228"/>
      <c r="I959" s="228"/>
    </row>
    <row r="960" spans="1:9" ht="17" thickBot="1" x14ac:dyDescent="0.25">
      <c r="B960" s="430" t="s">
        <v>90</v>
      </c>
      <c r="C960" s="431"/>
      <c r="D960" s="431"/>
      <c r="E960" s="431"/>
      <c r="F960" s="431"/>
      <c r="G960" s="2"/>
    </row>
    <row r="961" spans="1:7" x14ac:dyDescent="0.2">
      <c r="B961" s="32" t="s">
        <v>55</v>
      </c>
      <c r="C961" s="425" t="s">
        <v>60</v>
      </c>
      <c r="D961" s="426"/>
      <c r="E961" s="426"/>
      <c r="F961" s="427"/>
    </row>
    <row r="962" spans="1:7" x14ac:dyDescent="0.2">
      <c r="B962" s="33" t="s">
        <v>56</v>
      </c>
      <c r="C962" s="41" t="s">
        <v>86</v>
      </c>
      <c r="D962" s="40" t="s">
        <v>87</v>
      </c>
      <c r="E962" s="41" t="s">
        <v>91</v>
      </c>
      <c r="F962" s="48" t="s">
        <v>38</v>
      </c>
    </row>
    <row r="963" spans="1:7" x14ac:dyDescent="0.2">
      <c r="A963" s="26" t="s">
        <v>88</v>
      </c>
      <c r="B963" s="33">
        <v>29</v>
      </c>
      <c r="C963" s="42">
        <v>50</v>
      </c>
      <c r="D963" s="40">
        <v>110</v>
      </c>
      <c r="E963" s="42">
        <v>210</v>
      </c>
      <c r="F963" s="48"/>
    </row>
    <row r="964" spans="1:7" ht="16" thickBot="1" x14ac:dyDescent="0.25">
      <c r="A964" s="26" t="s">
        <v>89</v>
      </c>
      <c r="B964" s="76">
        <v>1</v>
      </c>
      <c r="C964" s="9">
        <v>2.5</v>
      </c>
      <c r="D964" s="66">
        <v>1.25</v>
      </c>
      <c r="E964" s="180">
        <v>0.42</v>
      </c>
      <c r="F964" s="75"/>
    </row>
    <row r="965" spans="1:7" ht="16" thickBot="1" x14ac:dyDescent="0.25">
      <c r="B965" s="6">
        <f>B964*B963</f>
        <v>29</v>
      </c>
      <c r="C965" s="43">
        <f>C964*C963</f>
        <v>125</v>
      </c>
      <c r="D965" s="7">
        <f>D964*D963</f>
        <v>137.5</v>
      </c>
      <c r="E965" s="47">
        <f>E964*E963</f>
        <v>88.2</v>
      </c>
      <c r="F965" s="5">
        <f>SUM(B965:E965)</f>
        <v>379.7</v>
      </c>
    </row>
    <row r="966" spans="1:7" ht="16" thickBot="1" x14ac:dyDescent="0.25"/>
    <row r="967" spans="1:7" ht="17" x14ac:dyDescent="0.25">
      <c r="B967" s="34" t="s">
        <v>61</v>
      </c>
      <c r="C967" s="425" t="s">
        <v>62</v>
      </c>
      <c r="D967" s="426"/>
      <c r="E967" s="426"/>
      <c r="F967" s="427"/>
      <c r="G967" s="2"/>
    </row>
    <row r="968" spans="1:7" x14ac:dyDescent="0.2">
      <c r="B968" s="33" t="s">
        <v>56</v>
      </c>
      <c r="C968" s="41" t="s">
        <v>57</v>
      </c>
      <c r="D968" s="40" t="s">
        <v>58</v>
      </c>
      <c r="E968" s="41" t="s">
        <v>59</v>
      </c>
      <c r="F968" s="48" t="s">
        <v>38</v>
      </c>
    </row>
    <row r="969" spans="1:7" x14ac:dyDescent="0.2">
      <c r="A969" s="26" t="s">
        <v>88</v>
      </c>
      <c r="B969" s="33">
        <f>B963</f>
        <v>29</v>
      </c>
      <c r="C969" s="42">
        <v>90</v>
      </c>
      <c r="D969" s="40">
        <v>330</v>
      </c>
      <c r="E969" s="42">
        <v>400</v>
      </c>
      <c r="F969" s="48"/>
    </row>
    <row r="970" spans="1:7" ht="16" thickBot="1" x14ac:dyDescent="0.25">
      <c r="A970" s="26" t="s">
        <v>89</v>
      </c>
      <c r="B970" s="60">
        <f>B964</f>
        <v>1</v>
      </c>
      <c r="C970" s="9">
        <v>2.5</v>
      </c>
      <c r="D970" s="9">
        <v>2.5</v>
      </c>
      <c r="E970" s="65">
        <v>0.42</v>
      </c>
      <c r="F970" s="75"/>
    </row>
    <row r="971" spans="1:7" ht="16" thickBot="1" x14ac:dyDescent="0.25">
      <c r="B971" s="6">
        <f>B965</f>
        <v>29</v>
      </c>
      <c r="C971" s="43">
        <f>C970*C969</f>
        <v>225</v>
      </c>
      <c r="D971" s="7">
        <f>D970*D969</f>
        <v>825</v>
      </c>
      <c r="E971" s="47">
        <f>E970*E969</f>
        <v>168</v>
      </c>
      <c r="F971" s="5">
        <f>SUM(B971:E971)</f>
        <v>1247</v>
      </c>
    </row>
    <row r="972" spans="1:7" x14ac:dyDescent="0.2">
      <c r="B972" s="8"/>
      <c r="C972" s="44"/>
      <c r="D972" s="8"/>
      <c r="E972" s="44"/>
      <c r="F972" s="8"/>
    </row>
    <row r="973" spans="1:7" ht="17" thickBot="1" x14ac:dyDescent="0.25">
      <c r="B973" s="35" t="s">
        <v>69</v>
      </c>
      <c r="E973" s="10" t="s">
        <v>45</v>
      </c>
    </row>
    <row r="974" spans="1:7" x14ac:dyDescent="0.2">
      <c r="B974" s="36" t="s">
        <v>70</v>
      </c>
      <c r="C974" s="425" t="s">
        <v>60</v>
      </c>
      <c r="D974" s="426"/>
      <c r="E974" s="426"/>
      <c r="F974" s="427"/>
    </row>
    <row r="975" spans="1:7" x14ac:dyDescent="0.2">
      <c r="B975" s="33" t="s">
        <v>56</v>
      </c>
      <c r="C975" s="41" t="s">
        <v>57</v>
      </c>
      <c r="D975" s="40" t="s">
        <v>58</v>
      </c>
      <c r="E975" s="41" t="s">
        <v>59</v>
      </c>
      <c r="F975" s="48" t="s">
        <v>38</v>
      </c>
    </row>
    <row r="976" spans="1:7" x14ac:dyDescent="0.2">
      <c r="A976" s="26" t="s">
        <v>88</v>
      </c>
      <c r="B976" s="33">
        <f>B963</f>
        <v>29</v>
      </c>
      <c r="C976" s="42">
        <v>50</v>
      </c>
      <c r="D976" s="40">
        <v>130</v>
      </c>
      <c r="E976" s="42">
        <v>200</v>
      </c>
      <c r="F976" s="48"/>
    </row>
    <row r="977" spans="1:6" ht="16" x14ac:dyDescent="0.2">
      <c r="B977" s="420" t="s">
        <v>95</v>
      </c>
      <c r="C977" s="421"/>
      <c r="D977" s="421"/>
      <c r="E977" s="421"/>
      <c r="F977" s="422"/>
    </row>
    <row r="978" spans="1:6" x14ac:dyDescent="0.2">
      <c r="A978" s="26" t="s">
        <v>89</v>
      </c>
      <c r="B978" s="76">
        <f>B970*1.5</f>
        <v>1.5</v>
      </c>
      <c r="C978" s="9">
        <v>1.8</v>
      </c>
      <c r="D978" s="9">
        <v>0.9</v>
      </c>
      <c r="E978" s="9">
        <v>0.3</v>
      </c>
      <c r="F978" s="75"/>
    </row>
    <row r="979" spans="1:6" x14ac:dyDescent="0.2">
      <c r="B979" s="423" t="s">
        <v>127</v>
      </c>
      <c r="C979" s="424"/>
      <c r="D979" s="424"/>
      <c r="E979" s="13">
        <v>1.25</v>
      </c>
      <c r="F979" s="40" t="s">
        <v>63</v>
      </c>
    </row>
    <row r="980" spans="1:6" ht="16" thickBot="1" x14ac:dyDescent="0.25">
      <c r="A980" s="26" t="s">
        <v>89</v>
      </c>
      <c r="B980" s="37" t="s">
        <v>45</v>
      </c>
      <c r="C980" s="66">
        <f>C978*E979</f>
        <v>2.25</v>
      </c>
      <c r="D980" s="66">
        <f>D978*1.25</f>
        <v>1.125</v>
      </c>
      <c r="E980" s="65">
        <f>E978*1.25</f>
        <v>0.375</v>
      </c>
      <c r="F980" s="75"/>
    </row>
    <row r="981" spans="1:6" ht="16" thickBot="1" x14ac:dyDescent="0.25">
      <c r="B981" s="14">
        <f>B978*B976</f>
        <v>43.5</v>
      </c>
      <c r="C981" s="45">
        <f>C980*C976</f>
        <v>112.5</v>
      </c>
      <c r="D981" s="14">
        <f>D980*D976</f>
        <v>146.25</v>
      </c>
      <c r="E981" s="45">
        <f>E980*E976</f>
        <v>75</v>
      </c>
      <c r="F981" s="15">
        <f>SUM(B981:E981)</f>
        <v>377.25</v>
      </c>
    </row>
    <row r="982" spans="1:6" x14ac:dyDescent="0.2">
      <c r="B982" s="8"/>
      <c r="C982" s="44"/>
      <c r="D982" s="8"/>
      <c r="E982" s="44"/>
      <c r="F982" s="8"/>
    </row>
    <row r="983" spans="1:6" ht="17" thickBot="1" x14ac:dyDescent="0.25">
      <c r="B983" s="430" t="s">
        <v>92</v>
      </c>
      <c r="C983" s="431"/>
      <c r="D983" s="431"/>
      <c r="E983" s="431" t="s">
        <v>45</v>
      </c>
      <c r="F983" s="431"/>
    </row>
    <row r="984" spans="1:6" x14ac:dyDescent="0.2">
      <c r="B984" s="36" t="s">
        <v>70</v>
      </c>
      <c r="C984" s="425" t="s">
        <v>60</v>
      </c>
      <c r="D984" s="426"/>
      <c r="E984" s="426"/>
      <c r="F984" s="427"/>
    </row>
    <row r="985" spans="1:6" x14ac:dyDescent="0.2">
      <c r="B985" s="33" t="s">
        <v>56</v>
      </c>
      <c r="C985" s="41" t="s">
        <v>57</v>
      </c>
      <c r="D985" s="40" t="s">
        <v>58</v>
      </c>
      <c r="E985" s="41" t="s">
        <v>59</v>
      </c>
      <c r="F985" s="48" t="s">
        <v>38</v>
      </c>
    </row>
    <row r="986" spans="1:6" x14ac:dyDescent="0.2">
      <c r="A986" s="26" t="s">
        <v>88</v>
      </c>
      <c r="B986" s="33">
        <f>B963</f>
        <v>29</v>
      </c>
      <c r="C986" s="42">
        <v>40</v>
      </c>
      <c r="D986" s="40">
        <v>130</v>
      </c>
      <c r="E986" s="42">
        <v>200</v>
      </c>
      <c r="F986" s="48"/>
    </row>
    <row r="987" spans="1:6" ht="16" x14ac:dyDescent="0.2">
      <c r="B987" s="420" t="s">
        <v>96</v>
      </c>
      <c r="C987" s="421"/>
      <c r="D987" s="421"/>
      <c r="E987" s="421"/>
      <c r="F987" s="422"/>
    </row>
    <row r="988" spans="1:6" x14ac:dyDescent="0.2">
      <c r="A988" s="26" t="s">
        <v>89</v>
      </c>
      <c r="B988" s="60">
        <f>B978</f>
        <v>1.5</v>
      </c>
      <c r="C988" s="9">
        <v>4.2</v>
      </c>
      <c r="D988" s="9">
        <v>2.1</v>
      </c>
      <c r="E988" s="9">
        <v>0.7</v>
      </c>
      <c r="F988" s="75"/>
    </row>
    <row r="989" spans="1:6" x14ac:dyDescent="0.2">
      <c r="A989" s="10"/>
      <c r="B989" s="423" t="s">
        <v>136</v>
      </c>
      <c r="C989" s="424"/>
      <c r="D989" s="424"/>
      <c r="E989" s="13">
        <v>1.5</v>
      </c>
      <c r="F989" s="40" t="s">
        <v>63</v>
      </c>
    </row>
    <row r="990" spans="1:6" ht="16" thickBot="1" x14ac:dyDescent="0.25">
      <c r="A990" s="26" t="s">
        <v>89</v>
      </c>
      <c r="B990" s="37" t="s">
        <v>45</v>
      </c>
      <c r="C990" s="67">
        <f>C988*E989</f>
        <v>6.3000000000000007</v>
      </c>
      <c r="D990" s="66">
        <f>D988*E989</f>
        <v>3.1500000000000004</v>
      </c>
      <c r="E990" s="181">
        <f>E988*E989</f>
        <v>1.0499999999999998</v>
      </c>
      <c r="F990" s="74"/>
    </row>
    <row r="991" spans="1:6" ht="16" thickBot="1" x14ac:dyDescent="0.25">
      <c r="A991" s="10"/>
      <c r="B991" s="14">
        <f>B981</f>
        <v>43.5</v>
      </c>
      <c r="C991" s="45">
        <f>C990*C986</f>
        <v>252.00000000000003</v>
      </c>
      <c r="D991" s="14">
        <f>D990*D986</f>
        <v>409.50000000000006</v>
      </c>
      <c r="E991" s="45">
        <f>E990*E986</f>
        <v>209.99999999999997</v>
      </c>
      <c r="F991" s="15">
        <f>SUM(B991:E991)</f>
        <v>915</v>
      </c>
    </row>
    <row r="993" spans="1:9" ht="17" thickBot="1" x14ac:dyDescent="0.25">
      <c r="B993" s="38" t="s">
        <v>97</v>
      </c>
    </row>
    <row r="994" spans="1:9" x14ac:dyDescent="0.2">
      <c r="B994" s="36" t="s">
        <v>70</v>
      </c>
      <c r="C994" s="425" t="s">
        <v>60</v>
      </c>
      <c r="D994" s="426"/>
      <c r="E994" s="426"/>
      <c r="F994" s="427"/>
    </row>
    <row r="995" spans="1:9" x14ac:dyDescent="0.2">
      <c r="B995" s="33" t="s">
        <v>56</v>
      </c>
      <c r="C995" s="41" t="s">
        <v>57</v>
      </c>
      <c r="D995" s="40" t="s">
        <v>58</v>
      </c>
      <c r="E995" s="41" t="s">
        <v>59</v>
      </c>
      <c r="F995" s="48" t="s">
        <v>38</v>
      </c>
    </row>
    <row r="996" spans="1:9" x14ac:dyDescent="0.2">
      <c r="A996" s="26" t="s">
        <v>88</v>
      </c>
      <c r="B996" s="33">
        <f>B963</f>
        <v>29</v>
      </c>
      <c r="C996" s="42">
        <v>50</v>
      </c>
      <c r="D996" s="40">
        <v>130</v>
      </c>
      <c r="E996" s="42">
        <v>200</v>
      </c>
      <c r="F996" s="48"/>
    </row>
    <row r="997" spans="1:9" ht="16" x14ac:dyDescent="0.2">
      <c r="B997" s="420" t="s">
        <v>98</v>
      </c>
      <c r="C997" s="421"/>
      <c r="D997" s="421"/>
      <c r="E997" s="421"/>
      <c r="F997" s="422"/>
    </row>
    <row r="998" spans="1:9" x14ac:dyDescent="0.2">
      <c r="A998" s="26" t="s">
        <v>89</v>
      </c>
      <c r="B998" s="60">
        <f>B988</f>
        <v>1.5</v>
      </c>
      <c r="C998" s="9">
        <v>8.4</v>
      </c>
      <c r="D998" s="9">
        <v>4.2</v>
      </c>
      <c r="E998" s="9">
        <v>1.4</v>
      </c>
      <c r="F998" s="73"/>
      <c r="G998" s="10"/>
      <c r="H998" s="10"/>
      <c r="I998" s="10"/>
    </row>
    <row r="999" spans="1:9" x14ac:dyDescent="0.2">
      <c r="B999" s="423" t="s">
        <v>137</v>
      </c>
      <c r="C999" s="424"/>
      <c r="D999" s="424"/>
      <c r="E999" s="13">
        <v>1.75</v>
      </c>
      <c r="F999" s="40" t="s">
        <v>63</v>
      </c>
      <c r="G999" s="10"/>
      <c r="H999" s="10"/>
      <c r="I999" s="10"/>
    </row>
    <row r="1000" spans="1:9" ht="16" thickBot="1" x14ac:dyDescent="0.25">
      <c r="A1000" s="26" t="s">
        <v>89</v>
      </c>
      <c r="B1000" s="37" t="s">
        <v>45</v>
      </c>
      <c r="C1000" s="67">
        <f>C998*E999</f>
        <v>14.700000000000001</v>
      </c>
      <c r="D1000" s="66">
        <f>D998*E999</f>
        <v>7.3500000000000005</v>
      </c>
      <c r="E1000" s="65">
        <f>E998*E999</f>
        <v>2.4499999999999997</v>
      </c>
      <c r="F1000" s="74"/>
      <c r="G1000" s="10"/>
      <c r="H1000" s="10"/>
      <c r="I1000" s="10"/>
    </row>
    <row r="1001" spans="1:9" ht="16" thickBot="1" x14ac:dyDescent="0.25">
      <c r="B1001" s="14">
        <f>B991</f>
        <v>43.5</v>
      </c>
      <c r="C1001" s="45">
        <f>C1000*C996</f>
        <v>735</v>
      </c>
      <c r="D1001" s="14">
        <f>D1000*D996</f>
        <v>955.50000000000011</v>
      </c>
      <c r="E1001" s="45">
        <f>E1000*E996</f>
        <v>489.99999999999994</v>
      </c>
      <c r="F1001" s="15">
        <f>SUM(B1001:E1001)</f>
        <v>2224</v>
      </c>
    </row>
    <row r="1004" spans="1:9" x14ac:dyDescent="0.2">
      <c r="B1004" s="428" t="s">
        <v>289</v>
      </c>
      <c r="C1004" s="429"/>
      <c r="D1004" s="429"/>
      <c r="E1004" s="429"/>
      <c r="F1004" s="429"/>
      <c r="G1004" s="429"/>
      <c r="H1004" s="429"/>
      <c r="I1004" s="429"/>
    </row>
    <row r="1005" spans="1:9" x14ac:dyDescent="0.2">
      <c r="B1005" s="228"/>
      <c r="C1005" s="228"/>
      <c r="D1005" s="228"/>
      <c r="E1005" s="228"/>
      <c r="F1005" s="228"/>
      <c r="G1005" s="228"/>
      <c r="H1005" s="228"/>
      <c r="I1005" s="228"/>
    </row>
    <row r="1006" spans="1:9" ht="17" thickBot="1" x14ac:dyDescent="0.25">
      <c r="B1006" s="430" t="s">
        <v>90</v>
      </c>
      <c r="C1006" s="431"/>
      <c r="D1006" s="431"/>
      <c r="E1006" s="431"/>
      <c r="F1006" s="431"/>
      <c r="G1006" s="2"/>
    </row>
    <row r="1007" spans="1:9" x14ac:dyDescent="0.2">
      <c r="B1007" s="32" t="s">
        <v>55</v>
      </c>
      <c r="C1007" s="425" t="s">
        <v>60</v>
      </c>
      <c r="D1007" s="426"/>
      <c r="E1007" s="426"/>
      <c r="F1007" s="427"/>
    </row>
    <row r="1008" spans="1:9" x14ac:dyDescent="0.2">
      <c r="B1008" s="33" t="s">
        <v>56</v>
      </c>
      <c r="C1008" s="41" t="s">
        <v>86</v>
      </c>
      <c r="D1008" s="40" t="s">
        <v>87</v>
      </c>
      <c r="E1008" s="41" t="s">
        <v>91</v>
      </c>
      <c r="F1008" s="48" t="s">
        <v>38</v>
      </c>
    </row>
    <row r="1009" spans="1:7" x14ac:dyDescent="0.2">
      <c r="A1009" s="26" t="s">
        <v>88</v>
      </c>
      <c r="B1009" s="33">
        <v>35</v>
      </c>
      <c r="C1009" s="42">
        <v>50</v>
      </c>
      <c r="D1009" s="40">
        <v>110</v>
      </c>
      <c r="E1009" s="42">
        <v>210</v>
      </c>
      <c r="F1009" s="48"/>
    </row>
    <row r="1010" spans="1:7" ht="16" thickBot="1" x14ac:dyDescent="0.25">
      <c r="A1010" s="26" t="s">
        <v>89</v>
      </c>
      <c r="B1010" s="76">
        <v>1</v>
      </c>
      <c r="C1010" s="9">
        <v>2.3199999999999998</v>
      </c>
      <c r="D1010" s="66">
        <v>1.1599999999999999</v>
      </c>
      <c r="E1010" s="180">
        <v>0.38</v>
      </c>
      <c r="F1010" s="75"/>
    </row>
    <row r="1011" spans="1:7" ht="16" thickBot="1" x14ac:dyDescent="0.25">
      <c r="B1011" s="6">
        <f>B1010*B1009</f>
        <v>35</v>
      </c>
      <c r="C1011" s="43">
        <f>C1010*C1009</f>
        <v>115.99999999999999</v>
      </c>
      <c r="D1011" s="7">
        <f>D1010*D1009</f>
        <v>127.6</v>
      </c>
      <c r="E1011" s="47">
        <f>E1010*E1009</f>
        <v>79.8</v>
      </c>
      <c r="F1011" s="5">
        <f>SUM(B1011:E1011)</f>
        <v>358.40000000000003</v>
      </c>
    </row>
    <row r="1012" spans="1:7" ht="16" thickBot="1" x14ac:dyDescent="0.25"/>
    <row r="1013" spans="1:7" ht="17" x14ac:dyDescent="0.25">
      <c r="B1013" s="34" t="s">
        <v>61</v>
      </c>
      <c r="C1013" s="425" t="s">
        <v>62</v>
      </c>
      <c r="D1013" s="426"/>
      <c r="E1013" s="426"/>
      <c r="F1013" s="427"/>
      <c r="G1013" s="2"/>
    </row>
    <row r="1014" spans="1:7" x14ac:dyDescent="0.2">
      <c r="B1014" s="33" t="s">
        <v>56</v>
      </c>
      <c r="C1014" s="41" t="s">
        <v>57</v>
      </c>
      <c r="D1014" s="40" t="s">
        <v>58</v>
      </c>
      <c r="E1014" s="41" t="s">
        <v>59</v>
      </c>
      <c r="F1014" s="48" t="s">
        <v>38</v>
      </c>
    </row>
    <row r="1015" spans="1:7" x14ac:dyDescent="0.2">
      <c r="A1015" s="26" t="s">
        <v>88</v>
      </c>
      <c r="B1015" s="33">
        <f>B1009</f>
        <v>35</v>
      </c>
      <c r="C1015" s="42">
        <v>90</v>
      </c>
      <c r="D1015" s="40">
        <v>330</v>
      </c>
      <c r="E1015" s="42">
        <v>400</v>
      </c>
      <c r="F1015" s="48"/>
    </row>
    <row r="1016" spans="1:7" ht="16" thickBot="1" x14ac:dyDescent="0.25">
      <c r="A1016" s="26" t="s">
        <v>89</v>
      </c>
      <c r="B1016" s="60">
        <f>B1010</f>
        <v>1</v>
      </c>
      <c r="C1016" s="9">
        <v>2.3199999999999998</v>
      </c>
      <c r="D1016" s="9">
        <v>2.3199999999999998</v>
      </c>
      <c r="E1016" s="65">
        <v>0.38</v>
      </c>
      <c r="F1016" s="75"/>
    </row>
    <row r="1017" spans="1:7" ht="16" thickBot="1" x14ac:dyDescent="0.25">
      <c r="B1017" s="6">
        <f>B1011</f>
        <v>35</v>
      </c>
      <c r="C1017" s="43">
        <f>C1016*C1015</f>
        <v>208.79999999999998</v>
      </c>
      <c r="D1017" s="7">
        <f>D1016*D1015</f>
        <v>765.59999999999991</v>
      </c>
      <c r="E1017" s="47">
        <f>E1016*E1015</f>
        <v>152</v>
      </c>
      <c r="F1017" s="5">
        <f>SUM(B1017:E1017)</f>
        <v>1161.3999999999999</v>
      </c>
    </row>
    <row r="1018" spans="1:7" x14ac:dyDescent="0.2">
      <c r="B1018" s="8"/>
      <c r="C1018" s="44"/>
      <c r="D1018" s="8"/>
      <c r="E1018" s="44"/>
      <c r="F1018" s="8"/>
    </row>
    <row r="1019" spans="1:7" ht="17" thickBot="1" x14ac:dyDescent="0.25">
      <c r="B1019" s="35" t="s">
        <v>69</v>
      </c>
      <c r="E1019" s="10" t="s">
        <v>45</v>
      </c>
    </row>
    <row r="1020" spans="1:7" x14ac:dyDescent="0.2">
      <c r="B1020" s="36" t="s">
        <v>70</v>
      </c>
      <c r="C1020" s="425" t="s">
        <v>60</v>
      </c>
      <c r="D1020" s="426"/>
      <c r="E1020" s="426"/>
      <c r="F1020" s="427"/>
    </row>
    <row r="1021" spans="1:7" x14ac:dyDescent="0.2">
      <c r="B1021" s="33" t="s">
        <v>56</v>
      </c>
      <c r="C1021" s="41" t="s">
        <v>57</v>
      </c>
      <c r="D1021" s="40" t="s">
        <v>58</v>
      </c>
      <c r="E1021" s="41" t="s">
        <v>59</v>
      </c>
      <c r="F1021" s="48" t="s">
        <v>38</v>
      </c>
    </row>
    <row r="1022" spans="1:7" x14ac:dyDescent="0.2">
      <c r="A1022" s="26" t="s">
        <v>88</v>
      </c>
      <c r="B1022" s="33">
        <f>B1009</f>
        <v>35</v>
      </c>
      <c r="C1022" s="42">
        <v>50</v>
      </c>
      <c r="D1022" s="40">
        <v>130</v>
      </c>
      <c r="E1022" s="42">
        <v>200</v>
      </c>
      <c r="F1022" s="48"/>
    </row>
    <row r="1023" spans="1:7" ht="16" x14ac:dyDescent="0.2">
      <c r="B1023" s="420" t="s">
        <v>95</v>
      </c>
      <c r="C1023" s="421"/>
      <c r="D1023" s="421"/>
      <c r="E1023" s="421"/>
      <c r="F1023" s="422"/>
    </row>
    <row r="1024" spans="1:7" x14ac:dyDescent="0.2">
      <c r="A1024" s="26" t="s">
        <v>89</v>
      </c>
      <c r="B1024" s="76">
        <f>B1010*1.5</f>
        <v>1.5</v>
      </c>
      <c r="C1024" s="9">
        <v>4</v>
      </c>
      <c r="D1024" s="9">
        <v>2</v>
      </c>
      <c r="E1024" s="9">
        <v>0.68</v>
      </c>
      <c r="F1024" s="75"/>
    </row>
    <row r="1025" spans="1:6" x14ac:dyDescent="0.2">
      <c r="B1025" s="423" t="s">
        <v>127</v>
      </c>
      <c r="C1025" s="424"/>
      <c r="D1025" s="424"/>
      <c r="E1025" s="13">
        <v>1.25</v>
      </c>
      <c r="F1025" s="40" t="s">
        <v>63</v>
      </c>
    </row>
    <row r="1026" spans="1:6" ht="16" thickBot="1" x14ac:dyDescent="0.25">
      <c r="A1026" s="26" t="s">
        <v>89</v>
      </c>
      <c r="B1026" s="37" t="s">
        <v>45</v>
      </c>
      <c r="C1026" s="66">
        <f>C1024*E1025</f>
        <v>5</v>
      </c>
      <c r="D1026" s="66">
        <f>D1024*1.25</f>
        <v>2.5</v>
      </c>
      <c r="E1026" s="65">
        <f>E1024*1.25</f>
        <v>0.85000000000000009</v>
      </c>
      <c r="F1026" s="75"/>
    </row>
    <row r="1027" spans="1:6" ht="16" thickBot="1" x14ac:dyDescent="0.25">
      <c r="B1027" s="14">
        <f>B1024*B1022</f>
        <v>52.5</v>
      </c>
      <c r="C1027" s="45">
        <f>C1026*C1022</f>
        <v>250</v>
      </c>
      <c r="D1027" s="14">
        <f>D1026*D1022</f>
        <v>325</v>
      </c>
      <c r="E1027" s="45">
        <f>E1026*E1022</f>
        <v>170.00000000000003</v>
      </c>
      <c r="F1027" s="15">
        <f>SUM(B1027:E1027)</f>
        <v>797.5</v>
      </c>
    </row>
    <row r="1028" spans="1:6" x14ac:dyDescent="0.2">
      <c r="B1028" s="8"/>
      <c r="C1028" s="44"/>
      <c r="D1028" s="8"/>
      <c r="E1028" s="44"/>
      <c r="F1028" s="8"/>
    </row>
    <row r="1029" spans="1:6" ht="17" thickBot="1" x14ac:dyDescent="0.25">
      <c r="B1029" s="430" t="s">
        <v>92</v>
      </c>
      <c r="C1029" s="431"/>
      <c r="D1029" s="431"/>
      <c r="E1029" s="431" t="s">
        <v>45</v>
      </c>
      <c r="F1029" s="431"/>
    </row>
    <row r="1030" spans="1:6" x14ac:dyDescent="0.2">
      <c r="B1030" s="36" t="s">
        <v>70</v>
      </c>
      <c r="C1030" s="425" t="s">
        <v>60</v>
      </c>
      <c r="D1030" s="426"/>
      <c r="E1030" s="426"/>
      <c r="F1030" s="427"/>
    </row>
    <row r="1031" spans="1:6" x14ac:dyDescent="0.2">
      <c r="B1031" s="33" t="s">
        <v>56</v>
      </c>
      <c r="C1031" s="41" t="s">
        <v>57</v>
      </c>
      <c r="D1031" s="40" t="s">
        <v>58</v>
      </c>
      <c r="E1031" s="41" t="s">
        <v>59</v>
      </c>
      <c r="F1031" s="48" t="s">
        <v>38</v>
      </c>
    </row>
    <row r="1032" spans="1:6" x14ac:dyDescent="0.2">
      <c r="A1032" s="26" t="s">
        <v>88</v>
      </c>
      <c r="B1032" s="33">
        <f>B1009</f>
        <v>35</v>
      </c>
      <c r="C1032" s="42">
        <v>40</v>
      </c>
      <c r="D1032" s="40">
        <v>130</v>
      </c>
      <c r="E1032" s="42">
        <v>200</v>
      </c>
      <c r="F1032" s="48"/>
    </row>
    <row r="1033" spans="1:6" ht="16" x14ac:dyDescent="0.2">
      <c r="B1033" s="420" t="s">
        <v>96</v>
      </c>
      <c r="C1033" s="421"/>
      <c r="D1033" s="421"/>
      <c r="E1033" s="421"/>
      <c r="F1033" s="422"/>
    </row>
    <row r="1034" spans="1:6" x14ac:dyDescent="0.2">
      <c r="A1034" s="26" t="s">
        <v>89</v>
      </c>
      <c r="B1034" s="60">
        <f>B1024</f>
        <v>1.5</v>
      </c>
      <c r="C1034" s="9">
        <v>10</v>
      </c>
      <c r="D1034" s="9">
        <v>5</v>
      </c>
      <c r="E1034" s="9">
        <v>0.72</v>
      </c>
      <c r="F1034" s="75"/>
    </row>
    <row r="1035" spans="1:6" x14ac:dyDescent="0.2">
      <c r="A1035" s="10"/>
      <c r="B1035" s="423" t="s">
        <v>136</v>
      </c>
      <c r="C1035" s="424"/>
      <c r="D1035" s="424"/>
      <c r="E1035" s="13">
        <v>1.5</v>
      </c>
      <c r="F1035" s="40" t="s">
        <v>63</v>
      </c>
    </row>
    <row r="1036" spans="1:6" ht="16" thickBot="1" x14ac:dyDescent="0.25">
      <c r="A1036" s="26" t="s">
        <v>89</v>
      </c>
      <c r="B1036" s="37" t="s">
        <v>45</v>
      </c>
      <c r="C1036" s="67">
        <f>C1034*E1035</f>
        <v>15</v>
      </c>
      <c r="D1036" s="66">
        <f>D1034*E1035</f>
        <v>7.5</v>
      </c>
      <c r="E1036" s="181">
        <f>E1034*E1035</f>
        <v>1.08</v>
      </c>
      <c r="F1036" s="74"/>
    </row>
    <row r="1037" spans="1:6" ht="16" thickBot="1" x14ac:dyDescent="0.25">
      <c r="A1037" s="10"/>
      <c r="B1037" s="14">
        <f>B1027</f>
        <v>52.5</v>
      </c>
      <c r="C1037" s="45">
        <f>C1036*C1032</f>
        <v>600</v>
      </c>
      <c r="D1037" s="14">
        <f>D1036*D1032</f>
        <v>975</v>
      </c>
      <c r="E1037" s="45">
        <f>E1036*E1032</f>
        <v>216</v>
      </c>
      <c r="F1037" s="15">
        <f>SUM(B1037:E1037)</f>
        <v>1843.5</v>
      </c>
    </row>
    <row r="1039" spans="1:6" ht="17" thickBot="1" x14ac:dyDescent="0.25">
      <c r="B1039" s="38" t="s">
        <v>97</v>
      </c>
    </row>
    <row r="1040" spans="1:6" x14ac:dyDescent="0.2">
      <c r="B1040" s="36" t="s">
        <v>70</v>
      </c>
      <c r="C1040" s="425" t="s">
        <v>60</v>
      </c>
      <c r="D1040" s="426"/>
      <c r="E1040" s="426"/>
      <c r="F1040" s="427"/>
    </row>
    <row r="1041" spans="1:9" x14ac:dyDescent="0.2">
      <c r="B1041" s="33" t="s">
        <v>56</v>
      </c>
      <c r="C1041" s="41" t="s">
        <v>57</v>
      </c>
      <c r="D1041" s="40" t="s">
        <v>58</v>
      </c>
      <c r="E1041" s="41" t="s">
        <v>59</v>
      </c>
      <c r="F1041" s="48" t="s">
        <v>38</v>
      </c>
    </row>
    <row r="1042" spans="1:9" x14ac:dyDescent="0.2">
      <c r="A1042" s="26" t="s">
        <v>88</v>
      </c>
      <c r="B1042" s="33">
        <f>B1009</f>
        <v>35</v>
      </c>
      <c r="C1042" s="42">
        <v>50</v>
      </c>
      <c r="D1042" s="40">
        <v>130</v>
      </c>
      <c r="E1042" s="42">
        <v>200</v>
      </c>
      <c r="F1042" s="48"/>
    </row>
    <row r="1043" spans="1:9" ht="16" x14ac:dyDescent="0.2">
      <c r="B1043" s="420" t="s">
        <v>98</v>
      </c>
      <c r="C1043" s="421"/>
      <c r="D1043" s="421"/>
      <c r="E1043" s="421"/>
      <c r="F1043" s="422"/>
    </row>
    <row r="1044" spans="1:9" x14ac:dyDescent="0.2">
      <c r="A1044" s="26" t="s">
        <v>89</v>
      </c>
      <c r="B1044" s="60">
        <f>B1034</f>
        <v>1.5</v>
      </c>
      <c r="C1044" s="9">
        <v>8.74</v>
      </c>
      <c r="D1044" s="9">
        <v>4.37</v>
      </c>
      <c r="E1044" s="9">
        <v>1.46</v>
      </c>
      <c r="F1044" s="73"/>
      <c r="G1044" s="10"/>
      <c r="H1044" s="10"/>
      <c r="I1044" s="10"/>
    </row>
    <row r="1045" spans="1:9" x14ac:dyDescent="0.2">
      <c r="B1045" s="423" t="s">
        <v>137</v>
      </c>
      <c r="C1045" s="424"/>
      <c r="D1045" s="424"/>
      <c r="E1045" s="13">
        <v>1.75</v>
      </c>
      <c r="F1045" s="40" t="s">
        <v>63</v>
      </c>
      <c r="G1045" s="10"/>
      <c r="H1045" s="10"/>
      <c r="I1045" s="10"/>
    </row>
    <row r="1046" spans="1:9" ht="16" thickBot="1" x14ac:dyDescent="0.25">
      <c r="A1046" s="26" t="s">
        <v>89</v>
      </c>
      <c r="B1046" s="37" t="s">
        <v>45</v>
      </c>
      <c r="C1046" s="67">
        <f>C1044*E1045</f>
        <v>15.295</v>
      </c>
      <c r="D1046" s="66">
        <f>D1044*E1045</f>
        <v>7.6475</v>
      </c>
      <c r="E1046" s="65">
        <f>E1044*E1045</f>
        <v>2.5549999999999997</v>
      </c>
      <c r="F1046" s="74"/>
      <c r="G1046" s="10"/>
      <c r="H1046" s="10"/>
      <c r="I1046" s="10"/>
    </row>
    <row r="1047" spans="1:9" ht="16" thickBot="1" x14ac:dyDescent="0.25">
      <c r="B1047" s="14">
        <f>B1037</f>
        <v>52.5</v>
      </c>
      <c r="C1047" s="45">
        <f>C1046*C1042</f>
        <v>764.75</v>
      </c>
      <c r="D1047" s="14">
        <f>D1046*D1042</f>
        <v>994.17499999999995</v>
      </c>
      <c r="E1047" s="45">
        <f>E1046*E1042</f>
        <v>510.99999999999994</v>
      </c>
      <c r="F1047" s="15">
        <f>SUM(B1047:E1047)</f>
        <v>2322.4249999999997</v>
      </c>
    </row>
    <row r="1050" spans="1:9" x14ac:dyDescent="0.2">
      <c r="B1050" s="428" t="s">
        <v>279</v>
      </c>
      <c r="C1050" s="429"/>
      <c r="D1050" s="429"/>
      <c r="E1050" s="429"/>
      <c r="F1050" s="429"/>
      <c r="G1050" s="429"/>
      <c r="H1050" s="429"/>
      <c r="I1050" s="429"/>
    </row>
    <row r="1051" spans="1:9" x14ac:dyDescent="0.2">
      <c r="B1051" s="228"/>
      <c r="C1051" s="228"/>
      <c r="D1051" s="228"/>
      <c r="E1051" s="228"/>
      <c r="F1051" s="228"/>
      <c r="G1051" s="228"/>
      <c r="H1051" s="228"/>
      <c r="I1051" s="228"/>
    </row>
    <row r="1052" spans="1:9" ht="17" thickBot="1" x14ac:dyDescent="0.25">
      <c r="B1052" s="430" t="s">
        <v>90</v>
      </c>
      <c r="C1052" s="431"/>
      <c r="D1052" s="431"/>
      <c r="E1052" s="431"/>
      <c r="F1052" s="431"/>
      <c r="G1052" s="2"/>
    </row>
    <row r="1053" spans="1:9" x14ac:dyDescent="0.2">
      <c r="B1053" s="32" t="s">
        <v>55</v>
      </c>
      <c r="C1053" s="425" t="s">
        <v>60</v>
      </c>
      <c r="D1053" s="426"/>
      <c r="E1053" s="426"/>
      <c r="F1053" s="427"/>
    </row>
    <row r="1054" spans="1:9" x14ac:dyDescent="0.2">
      <c r="B1054" s="33" t="s">
        <v>56</v>
      </c>
      <c r="C1054" s="41" t="s">
        <v>86</v>
      </c>
      <c r="D1054" s="40" t="s">
        <v>87</v>
      </c>
      <c r="E1054" s="41" t="s">
        <v>91</v>
      </c>
      <c r="F1054" s="48" t="s">
        <v>38</v>
      </c>
    </row>
    <row r="1055" spans="1:9" x14ac:dyDescent="0.2">
      <c r="A1055" s="26" t="s">
        <v>88</v>
      </c>
      <c r="B1055" s="33">
        <v>45</v>
      </c>
      <c r="C1055" s="42">
        <v>50</v>
      </c>
      <c r="D1055" s="40">
        <v>110</v>
      </c>
      <c r="E1055" s="42">
        <v>210</v>
      </c>
      <c r="F1055" s="48"/>
    </row>
    <row r="1056" spans="1:9" ht="16" thickBot="1" x14ac:dyDescent="0.25">
      <c r="A1056" s="26" t="s">
        <v>89</v>
      </c>
      <c r="B1056" s="76">
        <v>1</v>
      </c>
      <c r="C1056" s="9">
        <v>2.4</v>
      </c>
      <c r="D1056" s="66">
        <v>1.2</v>
      </c>
      <c r="E1056" s="180">
        <v>0.4</v>
      </c>
      <c r="F1056" s="75"/>
    </row>
    <row r="1057" spans="1:7" ht="16" thickBot="1" x14ac:dyDescent="0.25">
      <c r="B1057" s="6">
        <f>B1056*B1055</f>
        <v>45</v>
      </c>
      <c r="C1057" s="43">
        <f>C1056*C1055</f>
        <v>120</v>
      </c>
      <c r="D1057" s="7">
        <f>D1056*D1055</f>
        <v>132</v>
      </c>
      <c r="E1057" s="47">
        <f>E1056*E1055</f>
        <v>84</v>
      </c>
      <c r="F1057" s="5">
        <f>SUM(B1057:E1057)</f>
        <v>381</v>
      </c>
    </row>
    <row r="1058" spans="1:7" ht="16" thickBot="1" x14ac:dyDescent="0.25"/>
    <row r="1059" spans="1:7" ht="17" x14ac:dyDescent="0.25">
      <c r="B1059" s="34" t="s">
        <v>61</v>
      </c>
      <c r="C1059" s="425" t="s">
        <v>62</v>
      </c>
      <c r="D1059" s="426"/>
      <c r="E1059" s="426"/>
      <c r="F1059" s="427"/>
      <c r="G1059" s="2"/>
    </row>
    <row r="1060" spans="1:7" x14ac:dyDescent="0.2">
      <c r="B1060" s="33" t="s">
        <v>56</v>
      </c>
      <c r="C1060" s="41" t="s">
        <v>57</v>
      </c>
      <c r="D1060" s="40" t="s">
        <v>58</v>
      </c>
      <c r="E1060" s="41" t="s">
        <v>59</v>
      </c>
      <c r="F1060" s="48" t="s">
        <v>38</v>
      </c>
    </row>
    <row r="1061" spans="1:7" x14ac:dyDescent="0.2">
      <c r="A1061" s="26" t="s">
        <v>88</v>
      </c>
      <c r="B1061" s="33">
        <f>B1055</f>
        <v>45</v>
      </c>
      <c r="C1061" s="42">
        <v>90</v>
      </c>
      <c r="D1061" s="40">
        <v>330</v>
      </c>
      <c r="E1061" s="42">
        <v>400</v>
      </c>
      <c r="F1061" s="48"/>
    </row>
    <row r="1062" spans="1:7" ht="16" thickBot="1" x14ac:dyDescent="0.25">
      <c r="A1062" s="26" t="s">
        <v>89</v>
      </c>
      <c r="B1062" s="60">
        <f>B1056</f>
        <v>1</v>
      </c>
      <c r="C1062" s="9">
        <v>2.4</v>
      </c>
      <c r="D1062" s="9">
        <v>2.4</v>
      </c>
      <c r="E1062" s="65">
        <v>0.4</v>
      </c>
      <c r="F1062" s="75"/>
    </row>
    <row r="1063" spans="1:7" ht="16" thickBot="1" x14ac:dyDescent="0.25">
      <c r="B1063" s="6">
        <f>B1057</f>
        <v>45</v>
      </c>
      <c r="C1063" s="43">
        <f>C1062*C1061</f>
        <v>216</v>
      </c>
      <c r="D1063" s="7">
        <f>D1062*D1061</f>
        <v>792</v>
      </c>
      <c r="E1063" s="47">
        <f>E1062*E1061</f>
        <v>160</v>
      </c>
      <c r="F1063" s="5">
        <f>SUM(B1063:E1063)</f>
        <v>1213</v>
      </c>
    </row>
    <row r="1064" spans="1:7" x14ac:dyDescent="0.2">
      <c r="B1064" s="8"/>
      <c r="C1064" s="44"/>
      <c r="D1064" s="8"/>
      <c r="E1064" s="44"/>
      <c r="F1064" s="8"/>
    </row>
    <row r="1065" spans="1:7" ht="17" thickBot="1" x14ac:dyDescent="0.25">
      <c r="B1065" s="35" t="s">
        <v>69</v>
      </c>
      <c r="E1065" s="10" t="s">
        <v>45</v>
      </c>
    </row>
    <row r="1066" spans="1:7" x14ac:dyDescent="0.2">
      <c r="B1066" s="36" t="s">
        <v>70</v>
      </c>
      <c r="C1066" s="425" t="s">
        <v>60</v>
      </c>
      <c r="D1066" s="426"/>
      <c r="E1066" s="426"/>
      <c r="F1066" s="427"/>
    </row>
    <row r="1067" spans="1:7" x14ac:dyDescent="0.2">
      <c r="B1067" s="33" t="s">
        <v>56</v>
      </c>
      <c r="C1067" s="41" t="s">
        <v>57</v>
      </c>
      <c r="D1067" s="40" t="s">
        <v>58</v>
      </c>
      <c r="E1067" s="41" t="s">
        <v>59</v>
      </c>
      <c r="F1067" s="48" t="s">
        <v>38</v>
      </c>
    </row>
    <row r="1068" spans="1:7" x14ac:dyDescent="0.2">
      <c r="A1068" s="26" t="s">
        <v>88</v>
      </c>
      <c r="B1068" s="33">
        <f>B1055</f>
        <v>45</v>
      </c>
      <c r="C1068" s="42">
        <v>50</v>
      </c>
      <c r="D1068" s="40">
        <v>130</v>
      </c>
      <c r="E1068" s="42">
        <v>200</v>
      </c>
      <c r="F1068" s="48"/>
    </row>
    <row r="1069" spans="1:7" ht="16" x14ac:dyDescent="0.2">
      <c r="B1069" s="420" t="s">
        <v>95</v>
      </c>
      <c r="C1069" s="421"/>
      <c r="D1069" s="421"/>
      <c r="E1069" s="421"/>
      <c r="F1069" s="422"/>
    </row>
    <row r="1070" spans="1:7" x14ac:dyDescent="0.2">
      <c r="A1070" s="26" t="s">
        <v>89</v>
      </c>
      <c r="B1070" s="76">
        <f>B1056*1.5</f>
        <v>1.5</v>
      </c>
      <c r="C1070" s="9">
        <v>4</v>
      </c>
      <c r="D1070" s="9">
        <v>2</v>
      </c>
      <c r="E1070" s="9">
        <v>0.68</v>
      </c>
      <c r="F1070" s="75"/>
    </row>
    <row r="1071" spans="1:7" x14ac:dyDescent="0.2">
      <c r="B1071" s="423" t="s">
        <v>127</v>
      </c>
      <c r="C1071" s="424"/>
      <c r="D1071" s="424"/>
      <c r="E1071" s="13">
        <v>1.25</v>
      </c>
      <c r="F1071" s="40" t="s">
        <v>63</v>
      </c>
    </row>
    <row r="1072" spans="1:7" ht="16" thickBot="1" x14ac:dyDescent="0.25">
      <c r="A1072" s="26" t="s">
        <v>89</v>
      </c>
      <c r="B1072" s="37" t="s">
        <v>45</v>
      </c>
      <c r="C1072" s="66">
        <f>C1070*E1071</f>
        <v>5</v>
      </c>
      <c r="D1072" s="66">
        <f>D1070*1.25</f>
        <v>2.5</v>
      </c>
      <c r="E1072" s="65">
        <f>E1070*1.25</f>
        <v>0.85000000000000009</v>
      </c>
      <c r="F1072" s="75"/>
    </row>
    <row r="1073" spans="1:6" ht="16" thickBot="1" x14ac:dyDescent="0.25">
      <c r="B1073" s="14">
        <f>B1070*B1068</f>
        <v>67.5</v>
      </c>
      <c r="C1073" s="45">
        <f>C1072*C1068</f>
        <v>250</v>
      </c>
      <c r="D1073" s="14">
        <f>D1072*D1068</f>
        <v>325</v>
      </c>
      <c r="E1073" s="45">
        <f>E1072*E1068</f>
        <v>170.00000000000003</v>
      </c>
      <c r="F1073" s="15">
        <f>SUM(B1073:E1073)</f>
        <v>812.5</v>
      </c>
    </row>
    <row r="1074" spans="1:6" x14ac:dyDescent="0.2">
      <c r="B1074" s="8"/>
      <c r="C1074" s="44"/>
      <c r="D1074" s="8"/>
      <c r="E1074" s="44"/>
      <c r="F1074" s="8"/>
    </row>
    <row r="1075" spans="1:6" ht="17" thickBot="1" x14ac:dyDescent="0.25">
      <c r="B1075" s="430" t="s">
        <v>92</v>
      </c>
      <c r="C1075" s="431"/>
      <c r="D1075" s="431"/>
      <c r="E1075" s="431" t="s">
        <v>45</v>
      </c>
      <c r="F1075" s="431"/>
    </row>
    <row r="1076" spans="1:6" x14ac:dyDescent="0.2">
      <c r="B1076" s="36" t="s">
        <v>70</v>
      </c>
      <c r="C1076" s="425" t="s">
        <v>60</v>
      </c>
      <c r="D1076" s="426"/>
      <c r="E1076" s="426"/>
      <c r="F1076" s="427"/>
    </row>
    <row r="1077" spans="1:6" x14ac:dyDescent="0.2">
      <c r="B1077" s="33" t="s">
        <v>56</v>
      </c>
      <c r="C1077" s="41" t="s">
        <v>57</v>
      </c>
      <c r="D1077" s="40" t="s">
        <v>58</v>
      </c>
      <c r="E1077" s="41" t="s">
        <v>59</v>
      </c>
      <c r="F1077" s="48" t="s">
        <v>38</v>
      </c>
    </row>
    <row r="1078" spans="1:6" x14ac:dyDescent="0.2">
      <c r="A1078" s="26" t="s">
        <v>88</v>
      </c>
      <c r="B1078" s="33">
        <f>B1055</f>
        <v>45</v>
      </c>
      <c r="C1078" s="42">
        <v>40</v>
      </c>
      <c r="D1078" s="40">
        <v>130</v>
      </c>
      <c r="E1078" s="42">
        <v>200</v>
      </c>
      <c r="F1078" s="48"/>
    </row>
    <row r="1079" spans="1:6" ht="16" x14ac:dyDescent="0.2">
      <c r="B1079" s="420" t="s">
        <v>96</v>
      </c>
      <c r="C1079" s="421"/>
      <c r="D1079" s="421"/>
      <c r="E1079" s="421"/>
      <c r="F1079" s="422"/>
    </row>
    <row r="1080" spans="1:6" x14ac:dyDescent="0.2">
      <c r="A1080" s="26" t="s">
        <v>89</v>
      </c>
      <c r="B1080" s="60">
        <f>B1070</f>
        <v>1.5</v>
      </c>
      <c r="C1080" s="9">
        <v>10</v>
      </c>
      <c r="D1080" s="9">
        <v>5</v>
      </c>
      <c r="E1080" s="9">
        <v>0.72</v>
      </c>
      <c r="F1080" s="75"/>
    </row>
    <row r="1081" spans="1:6" x14ac:dyDescent="0.2">
      <c r="A1081" s="10"/>
      <c r="B1081" s="423" t="s">
        <v>136</v>
      </c>
      <c r="C1081" s="424"/>
      <c r="D1081" s="424"/>
      <c r="E1081" s="13">
        <v>1.5</v>
      </c>
      <c r="F1081" s="40" t="s">
        <v>63</v>
      </c>
    </row>
    <row r="1082" spans="1:6" ht="16" thickBot="1" x14ac:dyDescent="0.25">
      <c r="A1082" s="26" t="s">
        <v>89</v>
      </c>
      <c r="B1082" s="37" t="s">
        <v>45</v>
      </c>
      <c r="C1082" s="67">
        <f>C1080*E1081</f>
        <v>15</v>
      </c>
      <c r="D1082" s="66">
        <f>D1080*E1081</f>
        <v>7.5</v>
      </c>
      <c r="E1082" s="181">
        <f>E1080*E1081</f>
        <v>1.08</v>
      </c>
      <c r="F1082" s="74"/>
    </row>
    <row r="1083" spans="1:6" ht="16" thickBot="1" x14ac:dyDescent="0.25">
      <c r="A1083" s="10"/>
      <c r="B1083" s="14">
        <f>B1073</f>
        <v>67.5</v>
      </c>
      <c r="C1083" s="45">
        <f>C1082*C1078</f>
        <v>600</v>
      </c>
      <c r="D1083" s="14">
        <f>D1082*D1078</f>
        <v>975</v>
      </c>
      <c r="E1083" s="45">
        <f>E1082*E1078</f>
        <v>216</v>
      </c>
      <c r="F1083" s="15">
        <f>SUM(B1083:E1083)</f>
        <v>1858.5</v>
      </c>
    </row>
    <row r="1085" spans="1:6" ht="17" thickBot="1" x14ac:dyDescent="0.25">
      <c r="B1085" s="38" t="s">
        <v>97</v>
      </c>
    </row>
    <row r="1086" spans="1:6" x14ac:dyDescent="0.2">
      <c r="B1086" s="36" t="s">
        <v>70</v>
      </c>
      <c r="C1086" s="425" t="s">
        <v>60</v>
      </c>
      <c r="D1086" s="426"/>
      <c r="E1086" s="426"/>
      <c r="F1086" s="427"/>
    </row>
    <row r="1087" spans="1:6" x14ac:dyDescent="0.2">
      <c r="B1087" s="33" t="s">
        <v>56</v>
      </c>
      <c r="C1087" s="41" t="s">
        <v>57</v>
      </c>
      <c r="D1087" s="40" t="s">
        <v>58</v>
      </c>
      <c r="E1087" s="41" t="s">
        <v>59</v>
      </c>
      <c r="F1087" s="48" t="s">
        <v>38</v>
      </c>
    </row>
    <row r="1088" spans="1:6" x14ac:dyDescent="0.2">
      <c r="A1088" s="26" t="s">
        <v>88</v>
      </c>
      <c r="B1088" s="33">
        <f>B1055</f>
        <v>45</v>
      </c>
      <c r="C1088" s="42">
        <v>50</v>
      </c>
      <c r="D1088" s="40">
        <v>130</v>
      </c>
      <c r="E1088" s="42">
        <v>200</v>
      </c>
      <c r="F1088" s="48"/>
    </row>
    <row r="1089" spans="1:9" ht="16" x14ac:dyDescent="0.2">
      <c r="B1089" s="420" t="s">
        <v>98</v>
      </c>
      <c r="C1089" s="421"/>
      <c r="D1089" s="421"/>
      <c r="E1089" s="421"/>
      <c r="F1089" s="422"/>
    </row>
    <row r="1090" spans="1:9" x14ac:dyDescent="0.2">
      <c r="A1090" s="26" t="s">
        <v>89</v>
      </c>
      <c r="B1090" s="60">
        <f>B1080</f>
        <v>1.5</v>
      </c>
      <c r="C1090" s="9">
        <v>8.74</v>
      </c>
      <c r="D1090" s="9">
        <v>4.37</v>
      </c>
      <c r="E1090" s="9">
        <v>1.46</v>
      </c>
      <c r="F1090" s="73"/>
      <c r="G1090" s="10"/>
      <c r="H1090" s="10"/>
      <c r="I1090" s="10"/>
    </row>
    <row r="1091" spans="1:9" x14ac:dyDescent="0.2">
      <c r="B1091" s="423" t="s">
        <v>137</v>
      </c>
      <c r="C1091" s="424"/>
      <c r="D1091" s="424"/>
      <c r="E1091" s="13">
        <v>1.75</v>
      </c>
      <c r="F1091" s="40" t="s">
        <v>63</v>
      </c>
      <c r="G1091" s="10"/>
      <c r="H1091" s="10"/>
      <c r="I1091" s="10"/>
    </row>
    <row r="1092" spans="1:9" ht="16" thickBot="1" x14ac:dyDescent="0.25">
      <c r="A1092" s="26" t="s">
        <v>89</v>
      </c>
      <c r="B1092" s="37" t="s">
        <v>45</v>
      </c>
      <c r="C1092" s="67">
        <f>C1090*E1091</f>
        <v>15.295</v>
      </c>
      <c r="D1092" s="66">
        <f>D1090*E1091</f>
        <v>7.6475</v>
      </c>
      <c r="E1092" s="65">
        <f>E1090*E1091</f>
        <v>2.5549999999999997</v>
      </c>
      <c r="F1092" s="74"/>
      <c r="G1092" s="10"/>
      <c r="H1092" s="10"/>
      <c r="I1092" s="10"/>
    </row>
    <row r="1093" spans="1:9" ht="16" thickBot="1" x14ac:dyDescent="0.25">
      <c r="B1093" s="14">
        <f>B1083</f>
        <v>67.5</v>
      </c>
      <c r="C1093" s="45">
        <f>C1092*C1088</f>
        <v>764.75</v>
      </c>
      <c r="D1093" s="14">
        <f>D1092*D1088</f>
        <v>994.17499999999995</v>
      </c>
      <c r="E1093" s="45">
        <f>E1092*E1088</f>
        <v>510.99999999999994</v>
      </c>
      <c r="F1093" s="15">
        <f>SUM(B1093:E1093)</f>
        <v>2337.4249999999997</v>
      </c>
    </row>
    <row r="1098" spans="1:9" x14ac:dyDescent="0.2">
      <c r="B1098" s="428" t="s">
        <v>295</v>
      </c>
      <c r="C1098" s="429"/>
      <c r="D1098" s="429"/>
      <c r="E1098" s="429"/>
      <c r="F1098" s="429"/>
      <c r="G1098" s="429"/>
      <c r="H1098" s="429"/>
      <c r="I1098" s="429"/>
    </row>
    <row r="1099" spans="1:9" x14ac:dyDescent="0.2">
      <c r="B1099" s="384"/>
      <c r="C1099" s="384"/>
      <c r="D1099" s="384"/>
      <c r="E1099" s="384"/>
      <c r="F1099" s="384"/>
      <c r="G1099" s="384"/>
      <c r="H1099" s="384"/>
      <c r="I1099" s="384"/>
    </row>
    <row r="1100" spans="1:9" ht="17" thickBot="1" x14ac:dyDescent="0.25">
      <c r="B1100" s="430" t="s">
        <v>90</v>
      </c>
      <c r="C1100" s="431"/>
      <c r="D1100" s="431"/>
      <c r="E1100" s="431"/>
      <c r="F1100" s="431"/>
      <c r="G1100" s="2"/>
    </row>
    <row r="1101" spans="1:9" x14ac:dyDescent="0.2">
      <c r="B1101" s="32" t="s">
        <v>55</v>
      </c>
      <c r="C1101" s="425" t="s">
        <v>60</v>
      </c>
      <c r="D1101" s="426"/>
      <c r="E1101" s="426"/>
      <c r="F1101" s="427"/>
    </row>
    <row r="1102" spans="1:9" x14ac:dyDescent="0.2">
      <c r="B1102" s="33" t="s">
        <v>56</v>
      </c>
      <c r="C1102" s="41" t="s">
        <v>86</v>
      </c>
      <c r="D1102" s="40" t="s">
        <v>87</v>
      </c>
      <c r="E1102" s="41" t="s">
        <v>91</v>
      </c>
      <c r="F1102" s="48" t="s">
        <v>38</v>
      </c>
    </row>
    <row r="1103" spans="1:9" x14ac:dyDescent="0.2">
      <c r="A1103" s="26" t="s">
        <v>88</v>
      </c>
      <c r="B1103" s="33">
        <v>99</v>
      </c>
      <c r="C1103" s="42">
        <v>50</v>
      </c>
      <c r="D1103" s="40">
        <v>110</v>
      </c>
      <c r="E1103" s="42">
        <v>210</v>
      </c>
      <c r="F1103" s="48"/>
    </row>
    <row r="1104" spans="1:9" ht="16" thickBot="1" x14ac:dyDescent="0.25">
      <c r="A1104" s="26" t="s">
        <v>89</v>
      </c>
      <c r="B1104" s="76">
        <v>3</v>
      </c>
      <c r="C1104" s="9">
        <v>4.3</v>
      </c>
      <c r="D1104" s="66">
        <v>2.14</v>
      </c>
      <c r="E1104" s="180">
        <v>0.72</v>
      </c>
      <c r="F1104" s="75"/>
    </row>
    <row r="1105" spans="1:7" ht="16" thickBot="1" x14ac:dyDescent="0.25">
      <c r="B1105" s="6">
        <f>B1104*B1103</f>
        <v>297</v>
      </c>
      <c r="C1105" s="43">
        <f>C1104*C1103</f>
        <v>215</v>
      </c>
      <c r="D1105" s="7">
        <f>D1104*D1103</f>
        <v>235.4</v>
      </c>
      <c r="E1105" s="47">
        <f>E1104*E1103</f>
        <v>151.19999999999999</v>
      </c>
      <c r="F1105" s="5">
        <f>SUM(B1105:E1105)</f>
        <v>898.59999999999991</v>
      </c>
    </row>
    <row r="1106" spans="1:7" ht="16" thickBot="1" x14ac:dyDescent="0.25"/>
    <row r="1107" spans="1:7" ht="17" x14ac:dyDescent="0.25">
      <c r="B1107" s="34" t="s">
        <v>61</v>
      </c>
      <c r="C1107" s="425" t="s">
        <v>62</v>
      </c>
      <c r="D1107" s="426"/>
      <c r="E1107" s="426"/>
      <c r="F1107" s="427"/>
      <c r="G1107" s="2"/>
    </row>
    <row r="1108" spans="1:7" x14ac:dyDescent="0.2">
      <c r="B1108" s="33" t="s">
        <v>56</v>
      </c>
      <c r="C1108" s="41" t="s">
        <v>57</v>
      </c>
      <c r="D1108" s="40" t="s">
        <v>58</v>
      </c>
      <c r="E1108" s="41" t="s">
        <v>59</v>
      </c>
      <c r="F1108" s="48" t="s">
        <v>38</v>
      </c>
    </row>
    <row r="1109" spans="1:7" x14ac:dyDescent="0.2">
      <c r="A1109" s="26" t="s">
        <v>88</v>
      </c>
      <c r="B1109" s="33">
        <f>B1103</f>
        <v>99</v>
      </c>
      <c r="C1109" s="42">
        <v>90</v>
      </c>
      <c r="D1109" s="40">
        <v>330</v>
      </c>
      <c r="E1109" s="42">
        <v>400</v>
      </c>
      <c r="F1109" s="48"/>
    </row>
    <row r="1110" spans="1:7" ht="16" thickBot="1" x14ac:dyDescent="0.25">
      <c r="A1110" s="26" t="s">
        <v>89</v>
      </c>
      <c r="B1110" s="60">
        <f>B1104</f>
        <v>3</v>
      </c>
      <c r="C1110" s="9">
        <v>4.3</v>
      </c>
      <c r="D1110" s="9">
        <v>4.3</v>
      </c>
      <c r="E1110" s="65">
        <v>0.72</v>
      </c>
      <c r="F1110" s="75"/>
    </row>
    <row r="1111" spans="1:7" ht="16" thickBot="1" x14ac:dyDescent="0.25">
      <c r="B1111" s="6">
        <f>B1105</f>
        <v>297</v>
      </c>
      <c r="C1111" s="43">
        <f>C1110*C1109</f>
        <v>387</v>
      </c>
      <c r="D1111" s="7">
        <f>D1110*D1109</f>
        <v>1419</v>
      </c>
      <c r="E1111" s="47">
        <f>E1110*E1109</f>
        <v>288</v>
      </c>
      <c r="F1111" s="5">
        <f>SUM(B1111:E1111)</f>
        <v>2391</v>
      </c>
    </row>
    <row r="1112" spans="1:7" x14ac:dyDescent="0.2">
      <c r="B1112" s="8"/>
      <c r="C1112" s="44"/>
      <c r="D1112" s="8"/>
      <c r="E1112" s="44"/>
      <c r="F1112" s="8"/>
    </row>
    <row r="1113" spans="1:7" ht="17" thickBot="1" x14ac:dyDescent="0.25">
      <c r="B1113" s="35" t="s">
        <v>69</v>
      </c>
      <c r="E1113" s="10" t="s">
        <v>45</v>
      </c>
    </row>
    <row r="1114" spans="1:7" x14ac:dyDescent="0.2">
      <c r="B1114" s="36" t="s">
        <v>70</v>
      </c>
      <c r="C1114" s="425" t="s">
        <v>60</v>
      </c>
      <c r="D1114" s="426"/>
      <c r="E1114" s="426"/>
      <c r="F1114" s="427"/>
    </row>
    <row r="1115" spans="1:7" x14ac:dyDescent="0.2">
      <c r="B1115" s="33" t="s">
        <v>56</v>
      </c>
      <c r="C1115" s="41" t="s">
        <v>57</v>
      </c>
      <c r="D1115" s="40" t="s">
        <v>58</v>
      </c>
      <c r="E1115" s="41" t="s">
        <v>59</v>
      </c>
      <c r="F1115" s="48" t="s">
        <v>38</v>
      </c>
    </row>
    <row r="1116" spans="1:7" x14ac:dyDescent="0.2">
      <c r="A1116" s="26" t="s">
        <v>88</v>
      </c>
      <c r="B1116" s="33">
        <f>B1103</f>
        <v>99</v>
      </c>
      <c r="C1116" s="42">
        <v>50</v>
      </c>
      <c r="D1116" s="40">
        <v>130</v>
      </c>
      <c r="E1116" s="42">
        <v>200</v>
      </c>
      <c r="F1116" s="48"/>
    </row>
    <row r="1117" spans="1:7" ht="16" x14ac:dyDescent="0.2">
      <c r="B1117" s="420" t="s">
        <v>95</v>
      </c>
      <c r="C1117" s="421"/>
      <c r="D1117" s="421"/>
      <c r="E1117" s="421"/>
      <c r="F1117" s="422"/>
    </row>
    <row r="1118" spans="1:7" x14ac:dyDescent="0.2">
      <c r="A1118" s="26" t="s">
        <v>89</v>
      </c>
      <c r="B1118" s="76">
        <f>B1104*1.5</f>
        <v>4.5</v>
      </c>
      <c r="C1118" s="9">
        <v>7.9</v>
      </c>
      <c r="D1118" s="9">
        <v>3.9</v>
      </c>
      <c r="E1118" s="9">
        <v>1.3</v>
      </c>
      <c r="F1118" s="75"/>
    </row>
    <row r="1119" spans="1:7" x14ac:dyDescent="0.2">
      <c r="B1119" s="423" t="s">
        <v>127</v>
      </c>
      <c r="C1119" s="424"/>
      <c r="D1119" s="424"/>
      <c r="E1119" s="13">
        <v>1.25</v>
      </c>
      <c r="F1119" s="40" t="s">
        <v>63</v>
      </c>
    </row>
    <row r="1120" spans="1:7" ht="16" thickBot="1" x14ac:dyDescent="0.25">
      <c r="A1120" s="26" t="s">
        <v>89</v>
      </c>
      <c r="B1120" s="37" t="s">
        <v>45</v>
      </c>
      <c r="C1120" s="66">
        <f>C1118*E1119</f>
        <v>9.875</v>
      </c>
      <c r="D1120" s="66">
        <f>D1118*1.25</f>
        <v>4.875</v>
      </c>
      <c r="E1120" s="65">
        <f>E1118*1.25</f>
        <v>1.625</v>
      </c>
      <c r="F1120" s="75"/>
    </row>
    <row r="1121" spans="1:6" ht="16" thickBot="1" x14ac:dyDescent="0.25">
      <c r="B1121" s="14">
        <f>B1118*B1116</f>
        <v>445.5</v>
      </c>
      <c r="C1121" s="45">
        <f>C1120*C1116</f>
        <v>493.75</v>
      </c>
      <c r="D1121" s="14">
        <f>D1120*D1116</f>
        <v>633.75</v>
      </c>
      <c r="E1121" s="45">
        <f>E1120*E1116</f>
        <v>325</v>
      </c>
      <c r="F1121" s="15">
        <f>SUM(B1121:E1121)</f>
        <v>1898</v>
      </c>
    </row>
    <row r="1122" spans="1:6" x14ac:dyDescent="0.2">
      <c r="B1122" s="8"/>
      <c r="C1122" s="44"/>
      <c r="D1122" s="8"/>
      <c r="E1122" s="44"/>
      <c r="F1122" s="8"/>
    </row>
    <row r="1123" spans="1:6" ht="17" thickBot="1" x14ac:dyDescent="0.25">
      <c r="B1123" s="430" t="s">
        <v>92</v>
      </c>
      <c r="C1123" s="431"/>
      <c r="D1123" s="431"/>
      <c r="E1123" s="431" t="s">
        <v>45</v>
      </c>
      <c r="F1123" s="431"/>
    </row>
    <row r="1124" spans="1:6" x14ac:dyDescent="0.2">
      <c r="B1124" s="36" t="s">
        <v>70</v>
      </c>
      <c r="C1124" s="425" t="s">
        <v>60</v>
      </c>
      <c r="D1124" s="426"/>
      <c r="E1124" s="426"/>
      <c r="F1124" s="427"/>
    </row>
    <row r="1125" spans="1:6" x14ac:dyDescent="0.2">
      <c r="B1125" s="33" t="s">
        <v>56</v>
      </c>
      <c r="C1125" s="41" t="s">
        <v>57</v>
      </c>
      <c r="D1125" s="40" t="s">
        <v>58</v>
      </c>
      <c r="E1125" s="41" t="s">
        <v>59</v>
      </c>
      <c r="F1125" s="48" t="s">
        <v>38</v>
      </c>
    </row>
    <row r="1126" spans="1:6" x14ac:dyDescent="0.2">
      <c r="A1126" s="26" t="s">
        <v>88</v>
      </c>
      <c r="B1126" s="33">
        <f>B1103</f>
        <v>99</v>
      </c>
      <c r="C1126" s="42">
        <v>40</v>
      </c>
      <c r="D1126" s="40">
        <v>130</v>
      </c>
      <c r="E1126" s="42">
        <v>200</v>
      </c>
      <c r="F1126" s="48"/>
    </row>
    <row r="1127" spans="1:6" ht="16" x14ac:dyDescent="0.2">
      <c r="B1127" s="420" t="s">
        <v>96</v>
      </c>
      <c r="C1127" s="421"/>
      <c r="D1127" s="421"/>
      <c r="E1127" s="421"/>
      <c r="F1127" s="422"/>
    </row>
    <row r="1128" spans="1:6" x14ac:dyDescent="0.2">
      <c r="A1128" s="26" t="s">
        <v>89</v>
      </c>
      <c r="B1128" s="60">
        <f>B1118</f>
        <v>4.5</v>
      </c>
      <c r="C1128" s="9">
        <v>15.8</v>
      </c>
      <c r="D1128" s="9">
        <v>7.9</v>
      </c>
      <c r="E1128" s="9">
        <v>2.6</v>
      </c>
      <c r="F1128" s="75"/>
    </row>
    <row r="1129" spans="1:6" x14ac:dyDescent="0.2">
      <c r="A1129" s="10"/>
      <c r="B1129" s="423" t="s">
        <v>136</v>
      </c>
      <c r="C1129" s="424"/>
      <c r="D1129" s="424"/>
      <c r="E1129" s="13">
        <v>1.5</v>
      </c>
      <c r="F1129" s="40" t="s">
        <v>63</v>
      </c>
    </row>
    <row r="1130" spans="1:6" ht="16" thickBot="1" x14ac:dyDescent="0.25">
      <c r="A1130" s="26" t="s">
        <v>89</v>
      </c>
      <c r="B1130" s="37" t="s">
        <v>45</v>
      </c>
      <c r="C1130" s="67">
        <f>C1128*E1129</f>
        <v>23.700000000000003</v>
      </c>
      <c r="D1130" s="66">
        <f>D1128*E1129</f>
        <v>11.850000000000001</v>
      </c>
      <c r="E1130" s="181">
        <f>E1128*E1129</f>
        <v>3.9000000000000004</v>
      </c>
      <c r="F1130" s="74"/>
    </row>
    <row r="1131" spans="1:6" ht="16" thickBot="1" x14ac:dyDescent="0.25">
      <c r="A1131" s="10"/>
      <c r="B1131" s="14">
        <f>B1121</f>
        <v>445.5</v>
      </c>
      <c r="C1131" s="45">
        <f>C1130*C1126</f>
        <v>948.00000000000011</v>
      </c>
      <c r="D1131" s="14">
        <f>D1130*D1126</f>
        <v>1540.5000000000002</v>
      </c>
      <c r="E1131" s="45">
        <f>E1130*E1126</f>
        <v>780.00000000000011</v>
      </c>
      <c r="F1131" s="15">
        <f>SUM(B1131:E1131)</f>
        <v>3714</v>
      </c>
    </row>
    <row r="1133" spans="1:6" ht="17" thickBot="1" x14ac:dyDescent="0.25">
      <c r="B1133" s="38" t="s">
        <v>97</v>
      </c>
    </row>
    <row r="1134" spans="1:6" x14ac:dyDescent="0.2">
      <c r="B1134" s="36" t="s">
        <v>70</v>
      </c>
      <c r="C1134" s="425" t="s">
        <v>60</v>
      </c>
      <c r="D1134" s="426"/>
      <c r="E1134" s="426"/>
      <c r="F1134" s="427"/>
    </row>
    <row r="1135" spans="1:6" x14ac:dyDescent="0.2">
      <c r="B1135" s="33" t="s">
        <v>56</v>
      </c>
      <c r="C1135" s="41" t="s">
        <v>57</v>
      </c>
      <c r="D1135" s="40" t="s">
        <v>58</v>
      </c>
      <c r="E1135" s="41" t="s">
        <v>59</v>
      </c>
      <c r="F1135" s="48" t="s">
        <v>38</v>
      </c>
    </row>
    <row r="1136" spans="1:6" x14ac:dyDescent="0.2">
      <c r="A1136" s="26" t="s">
        <v>88</v>
      </c>
      <c r="B1136" s="33">
        <f>B1103</f>
        <v>99</v>
      </c>
      <c r="C1136" s="42">
        <v>50</v>
      </c>
      <c r="D1136" s="40">
        <v>130</v>
      </c>
      <c r="E1136" s="42">
        <v>200</v>
      </c>
      <c r="F1136" s="48"/>
    </row>
    <row r="1137" spans="1:9" ht="16" x14ac:dyDescent="0.2">
      <c r="B1137" s="420" t="s">
        <v>98</v>
      </c>
      <c r="C1137" s="421"/>
      <c r="D1137" s="421"/>
      <c r="E1137" s="421"/>
      <c r="F1137" s="422"/>
    </row>
    <row r="1138" spans="1:9" x14ac:dyDescent="0.2">
      <c r="A1138" s="26" t="s">
        <v>89</v>
      </c>
      <c r="B1138" s="60">
        <f>B1128</f>
        <v>4.5</v>
      </c>
      <c r="C1138" s="9">
        <v>15.8</v>
      </c>
      <c r="D1138" s="9">
        <v>7.9</v>
      </c>
      <c r="E1138" s="9">
        <v>2.6</v>
      </c>
      <c r="F1138" s="73"/>
      <c r="G1138" s="10"/>
      <c r="H1138" s="10"/>
      <c r="I1138" s="10"/>
    </row>
    <row r="1139" spans="1:9" x14ac:dyDescent="0.2">
      <c r="B1139" s="423" t="s">
        <v>137</v>
      </c>
      <c r="C1139" s="424"/>
      <c r="D1139" s="424"/>
      <c r="E1139" s="13">
        <v>1.75</v>
      </c>
      <c r="F1139" s="40" t="s">
        <v>63</v>
      </c>
      <c r="G1139" s="10"/>
      <c r="H1139" s="10"/>
      <c r="I1139" s="10"/>
    </row>
    <row r="1140" spans="1:9" ht="16" thickBot="1" x14ac:dyDescent="0.25">
      <c r="A1140" s="26" t="s">
        <v>89</v>
      </c>
      <c r="B1140" s="37" t="s">
        <v>45</v>
      </c>
      <c r="C1140" s="67">
        <f>C1138*E1139</f>
        <v>27.650000000000002</v>
      </c>
      <c r="D1140" s="66">
        <f>D1138*E1139</f>
        <v>13.825000000000001</v>
      </c>
      <c r="E1140" s="65">
        <f>E1138*E1139</f>
        <v>4.55</v>
      </c>
      <c r="F1140" s="74"/>
      <c r="G1140" s="10"/>
      <c r="H1140" s="10"/>
      <c r="I1140" s="10"/>
    </row>
    <row r="1141" spans="1:9" ht="16" thickBot="1" x14ac:dyDescent="0.25">
      <c r="B1141" s="14">
        <f>B1131</f>
        <v>445.5</v>
      </c>
      <c r="C1141" s="45">
        <f>C1140*C1136</f>
        <v>1382.5</v>
      </c>
      <c r="D1141" s="14">
        <f>D1140*D1136</f>
        <v>1797.2500000000002</v>
      </c>
      <c r="E1141" s="45">
        <f>E1140*E1136</f>
        <v>910</v>
      </c>
      <c r="F1141" s="15">
        <f>SUM(B1141:E1141)</f>
        <v>4535.25</v>
      </c>
    </row>
    <row r="1144" spans="1:9" x14ac:dyDescent="0.2">
      <c r="B1144" s="428" t="s">
        <v>308</v>
      </c>
      <c r="C1144" s="429"/>
      <c r="D1144" s="429"/>
      <c r="E1144" s="429"/>
      <c r="F1144" s="429"/>
      <c r="G1144" s="429"/>
      <c r="H1144" s="429"/>
      <c r="I1144" s="429"/>
    </row>
    <row r="1145" spans="1:9" x14ac:dyDescent="0.2">
      <c r="B1145" s="384"/>
      <c r="C1145" s="384"/>
      <c r="D1145" s="384"/>
      <c r="E1145" s="384"/>
      <c r="F1145" s="384"/>
      <c r="G1145" s="384"/>
      <c r="H1145" s="384"/>
      <c r="I1145" s="384"/>
    </row>
    <row r="1146" spans="1:9" ht="17" thickBot="1" x14ac:dyDescent="0.25">
      <c r="B1146" s="430" t="s">
        <v>90</v>
      </c>
      <c r="C1146" s="431"/>
      <c r="D1146" s="431"/>
      <c r="E1146" s="431"/>
      <c r="F1146" s="431"/>
      <c r="G1146" s="2"/>
    </row>
    <row r="1147" spans="1:9" x14ac:dyDescent="0.2">
      <c r="B1147" s="32" t="s">
        <v>55</v>
      </c>
      <c r="C1147" s="425" t="s">
        <v>60</v>
      </c>
      <c r="D1147" s="426"/>
      <c r="E1147" s="426"/>
      <c r="F1147" s="427"/>
    </row>
    <row r="1148" spans="1:9" x14ac:dyDescent="0.2">
      <c r="B1148" s="33" t="s">
        <v>56</v>
      </c>
      <c r="C1148" s="41" t="s">
        <v>86</v>
      </c>
      <c r="D1148" s="40" t="s">
        <v>87</v>
      </c>
      <c r="E1148" s="41" t="s">
        <v>91</v>
      </c>
      <c r="F1148" s="48" t="s">
        <v>38</v>
      </c>
    </row>
    <row r="1149" spans="1:9" x14ac:dyDescent="0.2">
      <c r="A1149" s="26" t="s">
        <v>88</v>
      </c>
      <c r="B1149" s="33">
        <v>59.95</v>
      </c>
      <c r="C1149" s="42">
        <v>50</v>
      </c>
      <c r="D1149" s="40">
        <v>110</v>
      </c>
      <c r="E1149" s="42">
        <v>210</v>
      </c>
      <c r="F1149" s="48"/>
    </row>
    <row r="1150" spans="1:9" ht="16" thickBot="1" x14ac:dyDescent="0.25">
      <c r="A1150" s="26" t="s">
        <v>89</v>
      </c>
      <c r="B1150" s="76">
        <v>0.3</v>
      </c>
      <c r="C1150" s="9">
        <v>1.94</v>
      </c>
      <c r="D1150" s="65">
        <v>0.97</v>
      </c>
      <c r="E1150" s="180">
        <v>0.32</v>
      </c>
      <c r="F1150" s="75"/>
    </row>
    <row r="1151" spans="1:9" ht="16" thickBot="1" x14ac:dyDescent="0.25">
      <c r="B1151" s="6">
        <f>B1150*B1149</f>
        <v>17.984999999999999</v>
      </c>
      <c r="C1151" s="43">
        <f>C1150*C1149</f>
        <v>97</v>
      </c>
      <c r="D1151" s="7">
        <f>D1150*D1149</f>
        <v>106.7</v>
      </c>
      <c r="E1151" s="47">
        <f>E1150*E1149</f>
        <v>67.2</v>
      </c>
      <c r="F1151" s="5">
        <f>SUM(B1151:E1151)</f>
        <v>288.88499999999999</v>
      </c>
    </row>
    <row r="1152" spans="1:9" ht="16" thickBot="1" x14ac:dyDescent="0.25"/>
    <row r="1153" spans="1:7" ht="17" x14ac:dyDescent="0.25">
      <c r="B1153" s="34" t="s">
        <v>61</v>
      </c>
      <c r="C1153" s="425" t="s">
        <v>62</v>
      </c>
      <c r="D1153" s="426"/>
      <c r="E1153" s="426"/>
      <c r="F1153" s="427"/>
      <c r="G1153" s="2"/>
    </row>
    <row r="1154" spans="1:7" x14ac:dyDescent="0.2">
      <c r="B1154" s="33" t="s">
        <v>56</v>
      </c>
      <c r="C1154" s="41" t="s">
        <v>57</v>
      </c>
      <c r="D1154" s="40" t="s">
        <v>58</v>
      </c>
      <c r="E1154" s="41" t="s">
        <v>59</v>
      </c>
      <c r="F1154" s="48" t="s">
        <v>38</v>
      </c>
    </row>
    <row r="1155" spans="1:7" x14ac:dyDescent="0.2">
      <c r="A1155" s="26" t="s">
        <v>88</v>
      </c>
      <c r="B1155" s="33">
        <f>B1149</f>
        <v>59.95</v>
      </c>
      <c r="C1155" s="42">
        <v>90</v>
      </c>
      <c r="D1155" s="40">
        <v>330</v>
      </c>
      <c r="E1155" s="42">
        <v>400</v>
      </c>
      <c r="F1155" s="48"/>
    </row>
    <row r="1156" spans="1:7" ht="16" thickBot="1" x14ac:dyDescent="0.25">
      <c r="A1156" s="26" t="s">
        <v>89</v>
      </c>
      <c r="B1156" s="60">
        <f>B1150</f>
        <v>0.3</v>
      </c>
      <c r="C1156" s="9">
        <v>1.94</v>
      </c>
      <c r="D1156" s="9">
        <v>1.94</v>
      </c>
      <c r="E1156" s="65">
        <v>0.32</v>
      </c>
      <c r="F1156" s="75"/>
    </row>
    <row r="1157" spans="1:7" ht="16" thickBot="1" x14ac:dyDescent="0.25">
      <c r="B1157" s="6">
        <f>B1151</f>
        <v>17.984999999999999</v>
      </c>
      <c r="C1157" s="43">
        <f>C1156*C1155</f>
        <v>174.6</v>
      </c>
      <c r="D1157" s="7">
        <f>D1156*D1155</f>
        <v>640.19999999999993</v>
      </c>
      <c r="E1157" s="47">
        <f>E1156*E1155</f>
        <v>128</v>
      </c>
      <c r="F1157" s="5">
        <f>SUM(B1157:E1157)</f>
        <v>960.78499999999985</v>
      </c>
    </row>
    <row r="1158" spans="1:7" x14ac:dyDescent="0.2">
      <c r="B1158" s="8"/>
      <c r="C1158" s="44"/>
      <c r="D1158" s="8"/>
      <c r="E1158" s="44"/>
      <c r="F1158" s="8"/>
    </row>
    <row r="1159" spans="1:7" ht="17" thickBot="1" x14ac:dyDescent="0.25">
      <c r="B1159" s="35" t="s">
        <v>69</v>
      </c>
      <c r="E1159" s="10" t="s">
        <v>45</v>
      </c>
    </row>
    <row r="1160" spans="1:7" x14ac:dyDescent="0.2">
      <c r="B1160" s="36" t="s">
        <v>70</v>
      </c>
      <c r="C1160" s="425" t="s">
        <v>60</v>
      </c>
      <c r="D1160" s="426"/>
      <c r="E1160" s="426"/>
      <c r="F1160" s="427"/>
    </row>
    <row r="1161" spans="1:7" x14ac:dyDescent="0.2">
      <c r="B1161" s="33" t="s">
        <v>56</v>
      </c>
      <c r="C1161" s="41" t="s">
        <v>57</v>
      </c>
      <c r="D1161" s="40" t="s">
        <v>58</v>
      </c>
      <c r="E1161" s="41" t="s">
        <v>59</v>
      </c>
      <c r="F1161" s="48" t="s">
        <v>38</v>
      </c>
    </row>
    <row r="1162" spans="1:7" x14ac:dyDescent="0.2">
      <c r="A1162" s="26" t="s">
        <v>88</v>
      </c>
      <c r="B1162" s="33">
        <f>B1149</f>
        <v>59.95</v>
      </c>
      <c r="C1162" s="42">
        <v>50</v>
      </c>
      <c r="D1162" s="40">
        <v>130</v>
      </c>
      <c r="E1162" s="42">
        <v>200</v>
      </c>
      <c r="F1162" s="48"/>
    </row>
    <row r="1163" spans="1:7" ht="16" x14ac:dyDescent="0.2">
      <c r="B1163" s="420" t="s">
        <v>95</v>
      </c>
      <c r="C1163" s="421"/>
      <c r="D1163" s="421"/>
      <c r="E1163" s="421"/>
      <c r="F1163" s="422"/>
    </row>
    <row r="1164" spans="1:7" x14ac:dyDescent="0.2">
      <c r="A1164" s="26" t="s">
        <v>89</v>
      </c>
      <c r="B1164" s="76">
        <f>B1150*1.5</f>
        <v>0.44999999999999996</v>
      </c>
      <c r="C1164" s="9">
        <v>1.1000000000000001</v>
      </c>
      <c r="D1164" s="9">
        <v>0.54</v>
      </c>
      <c r="E1164" s="9">
        <v>0.18</v>
      </c>
      <c r="F1164" s="75"/>
    </row>
    <row r="1165" spans="1:7" x14ac:dyDescent="0.2">
      <c r="B1165" s="423" t="s">
        <v>127</v>
      </c>
      <c r="C1165" s="424"/>
      <c r="D1165" s="424"/>
      <c r="E1165" s="13">
        <v>1.25</v>
      </c>
      <c r="F1165" s="40" t="s">
        <v>63</v>
      </c>
    </row>
    <row r="1166" spans="1:7" ht="16" thickBot="1" x14ac:dyDescent="0.25">
      <c r="A1166" s="26" t="s">
        <v>89</v>
      </c>
      <c r="B1166" s="37" t="s">
        <v>45</v>
      </c>
      <c r="C1166" s="66">
        <f>C1164*E1165</f>
        <v>1.375</v>
      </c>
      <c r="D1166" s="66">
        <f>D1164*1.25</f>
        <v>0.67500000000000004</v>
      </c>
      <c r="E1166" s="65">
        <f>E1164*1.25</f>
        <v>0.22499999999999998</v>
      </c>
      <c r="F1166" s="75"/>
    </row>
    <row r="1167" spans="1:7" ht="16" thickBot="1" x14ac:dyDescent="0.25">
      <c r="B1167" s="14">
        <f>B1164*B1162</f>
        <v>26.977499999999999</v>
      </c>
      <c r="C1167" s="45">
        <f>C1166*C1162</f>
        <v>68.75</v>
      </c>
      <c r="D1167" s="14">
        <f>D1166*D1162</f>
        <v>87.75</v>
      </c>
      <c r="E1167" s="45">
        <f>E1166*E1162</f>
        <v>44.999999999999993</v>
      </c>
      <c r="F1167" s="15">
        <f>SUM(B1167:E1167)</f>
        <v>228.47749999999999</v>
      </c>
    </row>
    <row r="1168" spans="1:7" x14ac:dyDescent="0.2">
      <c r="B1168" s="8"/>
      <c r="C1168" s="44"/>
      <c r="D1168" s="8"/>
      <c r="E1168" s="44"/>
      <c r="F1168" s="8"/>
    </row>
    <row r="1169" spans="1:9" ht="17" thickBot="1" x14ac:dyDescent="0.25">
      <c r="B1169" s="430" t="s">
        <v>92</v>
      </c>
      <c r="C1169" s="431"/>
      <c r="D1169" s="431"/>
      <c r="E1169" s="431" t="s">
        <v>45</v>
      </c>
      <c r="F1169" s="431"/>
    </row>
    <row r="1170" spans="1:9" x14ac:dyDescent="0.2">
      <c r="B1170" s="36" t="s">
        <v>70</v>
      </c>
      <c r="C1170" s="425" t="s">
        <v>60</v>
      </c>
      <c r="D1170" s="426"/>
      <c r="E1170" s="426"/>
      <c r="F1170" s="427"/>
    </row>
    <row r="1171" spans="1:9" x14ac:dyDescent="0.2">
      <c r="B1171" s="33" t="s">
        <v>56</v>
      </c>
      <c r="C1171" s="41" t="s">
        <v>57</v>
      </c>
      <c r="D1171" s="40" t="s">
        <v>58</v>
      </c>
      <c r="E1171" s="41" t="s">
        <v>59</v>
      </c>
      <c r="F1171" s="48" t="s">
        <v>38</v>
      </c>
    </row>
    <row r="1172" spans="1:9" x14ac:dyDescent="0.2">
      <c r="A1172" s="26" t="s">
        <v>88</v>
      </c>
      <c r="B1172" s="33">
        <f>B1149</f>
        <v>59.95</v>
      </c>
      <c r="C1172" s="42">
        <v>40</v>
      </c>
      <c r="D1172" s="40">
        <v>130</v>
      </c>
      <c r="E1172" s="42">
        <v>200</v>
      </c>
      <c r="F1172" s="48"/>
    </row>
    <row r="1173" spans="1:9" ht="16" x14ac:dyDescent="0.2">
      <c r="B1173" s="420" t="s">
        <v>96</v>
      </c>
      <c r="C1173" s="421"/>
      <c r="D1173" s="421"/>
      <c r="E1173" s="421"/>
      <c r="F1173" s="422"/>
    </row>
    <row r="1174" spans="1:9" x14ac:dyDescent="0.2">
      <c r="A1174" s="26" t="s">
        <v>89</v>
      </c>
      <c r="B1174" s="60">
        <f>B1164</f>
        <v>0.44999999999999996</v>
      </c>
      <c r="C1174" s="9">
        <v>4.26</v>
      </c>
      <c r="D1174" s="9">
        <v>2.13</v>
      </c>
      <c r="E1174" s="9">
        <v>0.35499999999999998</v>
      </c>
      <c r="F1174" s="75"/>
    </row>
    <row r="1175" spans="1:9" x14ac:dyDescent="0.2">
      <c r="A1175" s="10"/>
      <c r="B1175" s="423" t="s">
        <v>136</v>
      </c>
      <c r="C1175" s="424"/>
      <c r="D1175" s="424"/>
      <c r="E1175" s="13">
        <v>1.5</v>
      </c>
      <c r="F1175" s="40" t="s">
        <v>63</v>
      </c>
    </row>
    <row r="1176" spans="1:9" ht="16" thickBot="1" x14ac:dyDescent="0.25">
      <c r="A1176" s="26" t="s">
        <v>89</v>
      </c>
      <c r="B1176" s="37" t="s">
        <v>45</v>
      </c>
      <c r="C1176" s="67">
        <f>C1174*E1175</f>
        <v>6.39</v>
      </c>
      <c r="D1176" s="66">
        <f>D1174*E1175</f>
        <v>3.1949999999999998</v>
      </c>
      <c r="E1176" s="181">
        <f>E1174*E1175</f>
        <v>0.53249999999999997</v>
      </c>
      <c r="F1176" s="74"/>
    </row>
    <row r="1177" spans="1:9" ht="16" thickBot="1" x14ac:dyDescent="0.25">
      <c r="A1177" s="10"/>
      <c r="B1177" s="14">
        <f>B1167</f>
        <v>26.977499999999999</v>
      </c>
      <c r="C1177" s="45">
        <f>C1176*C1172</f>
        <v>255.6</v>
      </c>
      <c r="D1177" s="14">
        <f>D1176*D1172</f>
        <v>415.34999999999997</v>
      </c>
      <c r="E1177" s="45">
        <f>E1176*E1172</f>
        <v>106.5</v>
      </c>
      <c r="F1177" s="15">
        <f>SUM(B1177:E1177)</f>
        <v>804.42750000000001</v>
      </c>
    </row>
    <row r="1179" spans="1:9" ht="17" thickBot="1" x14ac:dyDescent="0.25">
      <c r="B1179" s="38" t="s">
        <v>97</v>
      </c>
    </row>
    <row r="1180" spans="1:9" x14ac:dyDescent="0.2">
      <c r="B1180" s="36" t="s">
        <v>70</v>
      </c>
      <c r="C1180" s="425" t="s">
        <v>60</v>
      </c>
      <c r="D1180" s="426"/>
      <c r="E1180" s="426"/>
      <c r="F1180" s="427"/>
    </row>
    <row r="1181" spans="1:9" x14ac:dyDescent="0.2">
      <c r="B1181" s="33" t="s">
        <v>56</v>
      </c>
      <c r="C1181" s="41" t="s">
        <v>57</v>
      </c>
      <c r="D1181" s="40" t="s">
        <v>58</v>
      </c>
      <c r="E1181" s="41" t="s">
        <v>59</v>
      </c>
      <c r="F1181" s="48" t="s">
        <v>38</v>
      </c>
    </row>
    <row r="1182" spans="1:9" x14ac:dyDescent="0.2">
      <c r="A1182" s="26" t="s">
        <v>88</v>
      </c>
      <c r="B1182" s="33">
        <f>B1149</f>
        <v>59.95</v>
      </c>
      <c r="C1182" s="42">
        <v>50</v>
      </c>
      <c r="D1182" s="40">
        <v>130</v>
      </c>
      <c r="E1182" s="42">
        <v>200</v>
      </c>
      <c r="F1182" s="48"/>
    </row>
    <row r="1183" spans="1:9" ht="16" x14ac:dyDescent="0.2">
      <c r="B1183" s="420" t="s">
        <v>98</v>
      </c>
      <c r="C1183" s="421"/>
      <c r="D1183" s="421"/>
      <c r="E1183" s="421"/>
      <c r="F1183" s="422"/>
    </row>
    <row r="1184" spans="1:9" x14ac:dyDescent="0.2">
      <c r="A1184" s="26" t="s">
        <v>89</v>
      </c>
      <c r="B1184" s="60">
        <f>B1174</f>
        <v>0.44999999999999996</v>
      </c>
      <c r="C1184" s="9">
        <v>8.52</v>
      </c>
      <c r="D1184" s="9">
        <v>4.26</v>
      </c>
      <c r="E1184" s="9">
        <v>1.42</v>
      </c>
      <c r="F1184" s="73"/>
      <c r="G1184" s="10"/>
      <c r="H1184" s="10"/>
      <c r="I1184" s="10"/>
    </row>
    <row r="1185" spans="1:9" x14ac:dyDescent="0.2">
      <c r="B1185" s="423" t="s">
        <v>137</v>
      </c>
      <c r="C1185" s="424"/>
      <c r="D1185" s="424"/>
      <c r="E1185" s="13">
        <v>1.75</v>
      </c>
      <c r="F1185" s="40" t="s">
        <v>63</v>
      </c>
      <c r="G1185" s="10"/>
      <c r="H1185" s="10"/>
      <c r="I1185" s="10"/>
    </row>
    <row r="1186" spans="1:9" ht="16" thickBot="1" x14ac:dyDescent="0.25">
      <c r="A1186" s="26" t="s">
        <v>89</v>
      </c>
      <c r="B1186" s="37" t="s">
        <v>45</v>
      </c>
      <c r="C1186" s="67">
        <f>C1184*E1185</f>
        <v>14.91</v>
      </c>
      <c r="D1186" s="66">
        <f>D1184*E1185</f>
        <v>7.4550000000000001</v>
      </c>
      <c r="E1186" s="65">
        <f>E1184*E1185</f>
        <v>2.4849999999999999</v>
      </c>
      <c r="F1186" s="74"/>
      <c r="G1186" s="10"/>
      <c r="H1186" s="10"/>
      <c r="I1186" s="10"/>
    </row>
    <row r="1187" spans="1:9" ht="16" thickBot="1" x14ac:dyDescent="0.25">
      <c r="B1187" s="14">
        <f>B1177</f>
        <v>26.977499999999999</v>
      </c>
      <c r="C1187" s="45">
        <f>C1186*C1182</f>
        <v>745.5</v>
      </c>
      <c r="D1187" s="14">
        <f>D1186*D1182</f>
        <v>969.15</v>
      </c>
      <c r="E1187" s="45">
        <f>E1186*E1182</f>
        <v>497</v>
      </c>
      <c r="F1187" s="15">
        <f>SUM(B1187:E1187)</f>
        <v>2238.6275000000001</v>
      </c>
    </row>
    <row r="1190" spans="1:9" x14ac:dyDescent="0.2">
      <c r="B1190" s="428" t="s">
        <v>313</v>
      </c>
      <c r="C1190" s="429"/>
      <c r="D1190" s="429"/>
      <c r="E1190" s="429"/>
      <c r="F1190" s="429"/>
      <c r="G1190" s="429"/>
      <c r="H1190" s="429"/>
      <c r="I1190" s="429"/>
    </row>
    <row r="1191" spans="1:9" x14ac:dyDescent="0.2">
      <c r="B1191" s="384"/>
      <c r="C1191" s="384"/>
      <c r="D1191" s="384"/>
      <c r="E1191" s="384"/>
      <c r="F1191" s="384"/>
      <c r="G1191" s="384"/>
      <c r="H1191" s="384"/>
      <c r="I1191" s="384"/>
    </row>
    <row r="1192" spans="1:9" ht="17" thickBot="1" x14ac:dyDescent="0.25">
      <c r="B1192" s="430" t="s">
        <v>90</v>
      </c>
      <c r="C1192" s="431"/>
      <c r="D1192" s="431"/>
      <c r="E1192" s="431"/>
      <c r="F1192" s="431"/>
      <c r="G1192" s="2"/>
    </row>
    <row r="1193" spans="1:9" x14ac:dyDescent="0.2">
      <c r="B1193" s="32" t="s">
        <v>55</v>
      </c>
      <c r="C1193" s="425" t="s">
        <v>60</v>
      </c>
      <c r="D1193" s="426"/>
      <c r="E1193" s="426"/>
      <c r="F1193" s="427"/>
    </row>
    <row r="1194" spans="1:9" x14ac:dyDescent="0.2">
      <c r="B1194" s="33" t="s">
        <v>56</v>
      </c>
      <c r="C1194" s="41" t="s">
        <v>86</v>
      </c>
      <c r="D1194" s="40" t="s">
        <v>87</v>
      </c>
      <c r="E1194" s="41" t="s">
        <v>91</v>
      </c>
      <c r="F1194" s="48" t="s">
        <v>38</v>
      </c>
    </row>
    <row r="1195" spans="1:9" x14ac:dyDescent="0.2">
      <c r="A1195" s="26" t="s">
        <v>88</v>
      </c>
      <c r="B1195" s="33">
        <v>29.9</v>
      </c>
      <c r="C1195" s="42">
        <v>50</v>
      </c>
      <c r="D1195" s="40">
        <v>110</v>
      </c>
      <c r="E1195" s="42">
        <v>210</v>
      </c>
      <c r="F1195" s="48"/>
    </row>
    <row r="1196" spans="1:9" ht="16" thickBot="1" x14ac:dyDescent="0.25">
      <c r="A1196" s="26" t="s">
        <v>89</v>
      </c>
      <c r="B1196" s="392">
        <v>0.75</v>
      </c>
      <c r="C1196" s="9">
        <v>0.98</v>
      </c>
      <c r="D1196" s="65">
        <v>0.49</v>
      </c>
      <c r="E1196" s="180">
        <v>0.16200000000000001</v>
      </c>
      <c r="F1196" s="75"/>
    </row>
    <row r="1197" spans="1:9" ht="16" thickBot="1" x14ac:dyDescent="0.25">
      <c r="B1197" s="6">
        <f>B1196*B1195</f>
        <v>22.424999999999997</v>
      </c>
      <c r="C1197" s="43">
        <f>C1196*C1195</f>
        <v>49</v>
      </c>
      <c r="D1197" s="7">
        <f>D1196*D1195</f>
        <v>53.9</v>
      </c>
      <c r="E1197" s="47">
        <f>E1196*E1195</f>
        <v>34.020000000000003</v>
      </c>
      <c r="F1197" s="5">
        <f>SUM(B1197:E1197)</f>
        <v>159.345</v>
      </c>
    </row>
    <row r="1198" spans="1:9" ht="16" thickBot="1" x14ac:dyDescent="0.25"/>
    <row r="1199" spans="1:9" ht="17" x14ac:dyDescent="0.25">
      <c r="B1199" s="34" t="s">
        <v>61</v>
      </c>
      <c r="C1199" s="425" t="s">
        <v>62</v>
      </c>
      <c r="D1199" s="426"/>
      <c r="E1199" s="426"/>
      <c r="F1199" s="427"/>
      <c r="G1199" s="2"/>
    </row>
    <row r="1200" spans="1:9" x14ac:dyDescent="0.2">
      <c r="B1200" s="33" t="s">
        <v>56</v>
      </c>
      <c r="C1200" s="41" t="s">
        <v>57</v>
      </c>
      <c r="D1200" s="40" t="s">
        <v>58</v>
      </c>
      <c r="E1200" s="41" t="s">
        <v>59</v>
      </c>
      <c r="F1200" s="48" t="s">
        <v>38</v>
      </c>
    </row>
    <row r="1201" spans="1:6" x14ac:dyDescent="0.2">
      <c r="A1201" s="26" t="s">
        <v>88</v>
      </c>
      <c r="B1201" s="33">
        <f>B1195</f>
        <v>29.9</v>
      </c>
      <c r="C1201" s="42">
        <v>90</v>
      </c>
      <c r="D1201" s="40">
        <v>330</v>
      </c>
      <c r="E1201" s="42">
        <v>400</v>
      </c>
      <c r="F1201" s="48"/>
    </row>
    <row r="1202" spans="1:6" ht="16" thickBot="1" x14ac:dyDescent="0.25">
      <c r="A1202" s="26" t="s">
        <v>89</v>
      </c>
      <c r="B1202" s="393">
        <f>B1196</f>
        <v>0.75</v>
      </c>
      <c r="C1202" s="9">
        <v>0.98</v>
      </c>
      <c r="D1202" s="9">
        <v>0.98</v>
      </c>
      <c r="E1202" s="65">
        <v>0.16200000000000001</v>
      </c>
      <c r="F1202" s="75"/>
    </row>
    <row r="1203" spans="1:6" ht="16" thickBot="1" x14ac:dyDescent="0.25">
      <c r="B1203" s="6">
        <f>B1197</f>
        <v>22.424999999999997</v>
      </c>
      <c r="C1203" s="43">
        <f>C1202*C1201</f>
        <v>88.2</v>
      </c>
      <c r="D1203" s="7">
        <f>D1202*D1201</f>
        <v>323.39999999999998</v>
      </c>
      <c r="E1203" s="47">
        <f>E1202*E1201</f>
        <v>64.8</v>
      </c>
      <c r="F1203" s="5">
        <f>SUM(B1203:E1203)</f>
        <v>498.82499999999999</v>
      </c>
    </row>
    <row r="1204" spans="1:6" x14ac:dyDescent="0.2">
      <c r="B1204" s="8"/>
      <c r="C1204" s="44"/>
      <c r="D1204" s="8"/>
      <c r="E1204" s="44"/>
      <c r="F1204" s="8"/>
    </row>
    <row r="1205" spans="1:6" ht="17" thickBot="1" x14ac:dyDescent="0.25">
      <c r="B1205" s="35" t="s">
        <v>69</v>
      </c>
      <c r="E1205" s="10" t="s">
        <v>45</v>
      </c>
    </row>
    <row r="1206" spans="1:6" x14ac:dyDescent="0.2">
      <c r="B1206" s="36" t="s">
        <v>70</v>
      </c>
      <c r="C1206" s="425" t="s">
        <v>60</v>
      </c>
      <c r="D1206" s="426"/>
      <c r="E1206" s="426"/>
      <c r="F1206" s="427"/>
    </row>
    <row r="1207" spans="1:6" x14ac:dyDescent="0.2">
      <c r="B1207" s="33" t="s">
        <v>56</v>
      </c>
      <c r="C1207" s="41" t="s">
        <v>57</v>
      </c>
      <c r="D1207" s="40" t="s">
        <v>58</v>
      </c>
      <c r="E1207" s="41" t="s">
        <v>59</v>
      </c>
      <c r="F1207" s="48" t="s">
        <v>38</v>
      </c>
    </row>
    <row r="1208" spans="1:6" x14ac:dyDescent="0.2">
      <c r="A1208" s="26" t="s">
        <v>88</v>
      </c>
      <c r="B1208" s="33">
        <f>B1195</f>
        <v>29.9</v>
      </c>
      <c r="C1208" s="42">
        <v>50</v>
      </c>
      <c r="D1208" s="40">
        <v>130</v>
      </c>
      <c r="E1208" s="42">
        <v>200</v>
      </c>
      <c r="F1208" s="48"/>
    </row>
    <row r="1209" spans="1:6" ht="16" x14ac:dyDescent="0.2">
      <c r="B1209" s="420" t="s">
        <v>95</v>
      </c>
      <c r="C1209" s="421"/>
      <c r="D1209" s="421"/>
      <c r="E1209" s="421"/>
      <c r="F1209" s="422"/>
    </row>
    <row r="1210" spans="1:6" x14ac:dyDescent="0.2">
      <c r="A1210" s="26" t="s">
        <v>89</v>
      </c>
      <c r="B1210" s="392">
        <f>B1196*1.5</f>
        <v>1.125</v>
      </c>
      <c r="C1210" s="9">
        <v>0.46</v>
      </c>
      <c r="D1210" s="9">
        <v>0.23</v>
      </c>
      <c r="E1210" s="9">
        <v>0.08</v>
      </c>
      <c r="F1210" s="75"/>
    </row>
    <row r="1211" spans="1:6" x14ac:dyDescent="0.2">
      <c r="B1211" s="423" t="s">
        <v>127</v>
      </c>
      <c r="C1211" s="424"/>
      <c r="D1211" s="424"/>
      <c r="E1211" s="13">
        <v>1.25</v>
      </c>
      <c r="F1211" s="40" t="s">
        <v>63</v>
      </c>
    </row>
    <row r="1212" spans="1:6" ht="16" thickBot="1" x14ac:dyDescent="0.25">
      <c r="A1212" s="26" t="s">
        <v>89</v>
      </c>
      <c r="B1212" s="37" t="s">
        <v>45</v>
      </c>
      <c r="C1212" s="66">
        <f>C1210*E1211</f>
        <v>0.57500000000000007</v>
      </c>
      <c r="D1212" s="66">
        <f>D1210*1.25</f>
        <v>0.28750000000000003</v>
      </c>
      <c r="E1212" s="65">
        <f>E1210*1.25</f>
        <v>0.1</v>
      </c>
      <c r="F1212" s="75"/>
    </row>
    <row r="1213" spans="1:6" ht="16" thickBot="1" x14ac:dyDescent="0.25">
      <c r="B1213" s="14">
        <f>B1210*B1208</f>
        <v>33.637499999999996</v>
      </c>
      <c r="C1213" s="45">
        <f>C1212*C1208</f>
        <v>28.750000000000004</v>
      </c>
      <c r="D1213" s="14">
        <f>D1212*D1208</f>
        <v>37.375000000000007</v>
      </c>
      <c r="E1213" s="45">
        <f>E1212*E1208</f>
        <v>20</v>
      </c>
      <c r="F1213" s="15">
        <f>SUM(B1213:E1213)</f>
        <v>119.76250000000002</v>
      </c>
    </row>
    <row r="1214" spans="1:6" x14ac:dyDescent="0.2">
      <c r="B1214" s="8"/>
      <c r="C1214" s="44"/>
      <c r="D1214" s="8"/>
      <c r="E1214" s="44"/>
      <c r="F1214" s="8"/>
    </row>
    <row r="1215" spans="1:6" ht="17" thickBot="1" x14ac:dyDescent="0.25">
      <c r="B1215" s="430" t="s">
        <v>92</v>
      </c>
      <c r="C1215" s="431"/>
      <c r="D1215" s="431"/>
      <c r="E1215" s="431" t="s">
        <v>45</v>
      </c>
      <c r="F1215" s="431"/>
    </row>
    <row r="1216" spans="1:6" x14ac:dyDescent="0.2">
      <c r="B1216" s="36" t="s">
        <v>70</v>
      </c>
      <c r="C1216" s="425" t="s">
        <v>60</v>
      </c>
      <c r="D1216" s="426"/>
      <c r="E1216" s="426"/>
      <c r="F1216" s="427"/>
    </row>
    <row r="1217" spans="1:9" x14ac:dyDescent="0.2">
      <c r="B1217" s="33" t="s">
        <v>56</v>
      </c>
      <c r="C1217" s="41" t="s">
        <v>57</v>
      </c>
      <c r="D1217" s="40" t="s">
        <v>58</v>
      </c>
      <c r="E1217" s="41" t="s">
        <v>59</v>
      </c>
      <c r="F1217" s="48" t="s">
        <v>38</v>
      </c>
    </row>
    <row r="1218" spans="1:9" x14ac:dyDescent="0.2">
      <c r="A1218" s="26" t="s">
        <v>88</v>
      </c>
      <c r="B1218" s="33">
        <f>B1195</f>
        <v>29.9</v>
      </c>
      <c r="C1218" s="42">
        <v>40</v>
      </c>
      <c r="D1218" s="40">
        <v>130</v>
      </c>
      <c r="E1218" s="42">
        <v>200</v>
      </c>
      <c r="F1218" s="48"/>
    </row>
    <row r="1219" spans="1:9" ht="16" x14ac:dyDescent="0.2">
      <c r="B1219" s="420" t="s">
        <v>96</v>
      </c>
      <c r="C1219" s="421"/>
      <c r="D1219" s="421"/>
      <c r="E1219" s="421"/>
      <c r="F1219" s="422"/>
    </row>
    <row r="1220" spans="1:9" x14ac:dyDescent="0.2">
      <c r="A1220" s="26" t="s">
        <v>89</v>
      </c>
      <c r="B1220" s="60">
        <f>B1210</f>
        <v>1.125</v>
      </c>
      <c r="C1220" s="9">
        <v>3.2</v>
      </c>
      <c r="D1220" s="9">
        <v>1.6</v>
      </c>
      <c r="E1220" s="9">
        <v>0.52</v>
      </c>
      <c r="F1220" s="75"/>
    </row>
    <row r="1221" spans="1:9" x14ac:dyDescent="0.2">
      <c r="A1221" s="10"/>
      <c r="B1221" s="423" t="s">
        <v>136</v>
      </c>
      <c r="C1221" s="424"/>
      <c r="D1221" s="424"/>
      <c r="E1221" s="13">
        <v>1.5</v>
      </c>
      <c r="F1221" s="40" t="s">
        <v>63</v>
      </c>
    </row>
    <row r="1222" spans="1:9" ht="16" thickBot="1" x14ac:dyDescent="0.25">
      <c r="A1222" s="26" t="s">
        <v>89</v>
      </c>
      <c r="B1222" s="37" t="s">
        <v>45</v>
      </c>
      <c r="C1222" s="67">
        <f>C1220*E1221</f>
        <v>4.8000000000000007</v>
      </c>
      <c r="D1222" s="66">
        <f>D1220*E1221</f>
        <v>2.4000000000000004</v>
      </c>
      <c r="E1222" s="181">
        <f>E1220*E1221</f>
        <v>0.78</v>
      </c>
      <c r="F1222" s="74"/>
    </row>
    <row r="1223" spans="1:9" ht="16" thickBot="1" x14ac:dyDescent="0.25">
      <c r="A1223" s="10"/>
      <c r="B1223" s="14">
        <f>B1213</f>
        <v>33.637499999999996</v>
      </c>
      <c r="C1223" s="45">
        <f>C1222*C1218</f>
        <v>192.00000000000003</v>
      </c>
      <c r="D1223" s="14">
        <f>D1222*D1218</f>
        <v>312.00000000000006</v>
      </c>
      <c r="E1223" s="45">
        <f>E1222*E1218</f>
        <v>156</v>
      </c>
      <c r="F1223" s="15">
        <f>SUM(B1223:E1223)</f>
        <v>693.63750000000005</v>
      </c>
    </row>
    <row r="1225" spans="1:9" ht="17" thickBot="1" x14ac:dyDescent="0.25">
      <c r="B1225" s="38" t="s">
        <v>97</v>
      </c>
    </row>
    <row r="1226" spans="1:9" x14ac:dyDescent="0.2">
      <c r="B1226" s="36" t="s">
        <v>70</v>
      </c>
      <c r="C1226" s="425" t="s">
        <v>60</v>
      </c>
      <c r="D1226" s="426"/>
      <c r="E1226" s="426"/>
      <c r="F1226" s="427"/>
    </row>
    <row r="1227" spans="1:9" x14ac:dyDescent="0.2">
      <c r="B1227" s="33" t="s">
        <v>56</v>
      </c>
      <c r="C1227" s="41" t="s">
        <v>57</v>
      </c>
      <c r="D1227" s="40" t="s">
        <v>58</v>
      </c>
      <c r="E1227" s="41" t="s">
        <v>59</v>
      </c>
      <c r="F1227" s="48" t="s">
        <v>38</v>
      </c>
    </row>
    <row r="1228" spans="1:9" x14ac:dyDescent="0.2">
      <c r="A1228" s="26" t="s">
        <v>88</v>
      </c>
      <c r="B1228" s="33">
        <f>B1195</f>
        <v>29.9</v>
      </c>
      <c r="C1228" s="42">
        <v>50</v>
      </c>
      <c r="D1228" s="40">
        <v>130</v>
      </c>
      <c r="E1228" s="42">
        <v>200</v>
      </c>
      <c r="F1228" s="48"/>
    </row>
    <row r="1229" spans="1:9" ht="16" x14ac:dyDescent="0.2">
      <c r="B1229" s="420" t="s">
        <v>98</v>
      </c>
      <c r="C1229" s="421"/>
      <c r="D1229" s="421"/>
      <c r="E1229" s="421"/>
      <c r="F1229" s="422"/>
    </row>
    <row r="1230" spans="1:9" x14ac:dyDescent="0.2">
      <c r="A1230" s="26" t="s">
        <v>89</v>
      </c>
      <c r="B1230" s="60">
        <f>B1220</f>
        <v>1.125</v>
      </c>
      <c r="C1230" s="9">
        <v>3.2</v>
      </c>
      <c r="D1230" s="9">
        <v>1.6</v>
      </c>
      <c r="E1230" s="9">
        <v>0.52</v>
      </c>
      <c r="F1230" s="73"/>
      <c r="G1230" s="10"/>
      <c r="H1230" s="10"/>
      <c r="I1230" s="10"/>
    </row>
    <row r="1231" spans="1:9" x14ac:dyDescent="0.2">
      <c r="B1231" s="423" t="s">
        <v>137</v>
      </c>
      <c r="C1231" s="424"/>
      <c r="D1231" s="424"/>
      <c r="E1231" s="13">
        <v>1.75</v>
      </c>
      <c r="F1231" s="40" t="s">
        <v>63</v>
      </c>
      <c r="G1231" s="10"/>
      <c r="H1231" s="10"/>
      <c r="I1231" s="10"/>
    </row>
    <row r="1232" spans="1:9" ht="16" thickBot="1" x14ac:dyDescent="0.25">
      <c r="A1232" s="26" t="s">
        <v>89</v>
      </c>
      <c r="B1232" s="37" t="s">
        <v>45</v>
      </c>
      <c r="C1232" s="67">
        <f>C1230*E1231</f>
        <v>5.6000000000000005</v>
      </c>
      <c r="D1232" s="66">
        <f>D1230*E1231</f>
        <v>2.8000000000000003</v>
      </c>
      <c r="E1232" s="65">
        <f>E1230*E1231</f>
        <v>0.91</v>
      </c>
      <c r="F1232" s="74"/>
      <c r="G1232" s="10"/>
      <c r="H1232" s="10"/>
      <c r="I1232" s="10"/>
    </row>
    <row r="1233" spans="2:6" ht="16" thickBot="1" x14ac:dyDescent="0.25">
      <c r="B1233" s="14">
        <f>B1223</f>
        <v>33.637499999999996</v>
      </c>
      <c r="C1233" s="45">
        <f>C1232*C1228</f>
        <v>280</v>
      </c>
      <c r="D1233" s="14">
        <f>D1232*D1228</f>
        <v>364.00000000000006</v>
      </c>
      <c r="E1233" s="45">
        <f>E1232*E1228</f>
        <v>182</v>
      </c>
      <c r="F1233" s="15">
        <f>SUM(B1233:E1233)</f>
        <v>859.63750000000005</v>
      </c>
    </row>
  </sheetData>
  <mergeCells count="364">
    <mergeCell ref="C1216:F1216"/>
    <mergeCell ref="B1219:F1219"/>
    <mergeCell ref="B1221:D1221"/>
    <mergeCell ref="C1226:F1226"/>
    <mergeCell ref="B1229:F1229"/>
    <mergeCell ref="B1231:D1231"/>
    <mergeCell ref="B1185:D1185"/>
    <mergeCell ref="B1190:I1190"/>
    <mergeCell ref="B1192:F1192"/>
    <mergeCell ref="C1193:F1193"/>
    <mergeCell ref="C1199:F1199"/>
    <mergeCell ref="C1206:F1206"/>
    <mergeCell ref="B1209:F1209"/>
    <mergeCell ref="B1211:D1211"/>
    <mergeCell ref="B1215:F1215"/>
    <mergeCell ref="C1160:F1160"/>
    <mergeCell ref="B1163:F1163"/>
    <mergeCell ref="B1165:D1165"/>
    <mergeCell ref="B1169:F1169"/>
    <mergeCell ref="C1170:F1170"/>
    <mergeCell ref="B1173:F1173"/>
    <mergeCell ref="B1175:D1175"/>
    <mergeCell ref="C1180:F1180"/>
    <mergeCell ref="B1183:F1183"/>
    <mergeCell ref="B1127:F1127"/>
    <mergeCell ref="B1129:D1129"/>
    <mergeCell ref="C1134:F1134"/>
    <mergeCell ref="B1137:F1137"/>
    <mergeCell ref="B1139:D1139"/>
    <mergeCell ref="B1144:I1144"/>
    <mergeCell ref="B1146:F1146"/>
    <mergeCell ref="C1147:F1147"/>
    <mergeCell ref="C1153:F1153"/>
    <mergeCell ref="B1098:I1098"/>
    <mergeCell ref="B1100:F1100"/>
    <mergeCell ref="C1101:F1101"/>
    <mergeCell ref="C1107:F1107"/>
    <mergeCell ref="C1114:F1114"/>
    <mergeCell ref="B1117:F1117"/>
    <mergeCell ref="B1119:D1119"/>
    <mergeCell ref="B1123:F1123"/>
    <mergeCell ref="C1124:F1124"/>
    <mergeCell ref="C1076:F1076"/>
    <mergeCell ref="B1079:F1079"/>
    <mergeCell ref="B1081:D1081"/>
    <mergeCell ref="C1086:F1086"/>
    <mergeCell ref="B1089:F1089"/>
    <mergeCell ref="B1091:D1091"/>
    <mergeCell ref="B1045:D1045"/>
    <mergeCell ref="B1050:I1050"/>
    <mergeCell ref="B1052:F1052"/>
    <mergeCell ref="C1053:F1053"/>
    <mergeCell ref="C1059:F1059"/>
    <mergeCell ref="C1066:F1066"/>
    <mergeCell ref="B1069:F1069"/>
    <mergeCell ref="B1071:D1071"/>
    <mergeCell ref="B1075:F1075"/>
    <mergeCell ref="C1020:F1020"/>
    <mergeCell ref="B1023:F1023"/>
    <mergeCell ref="B1025:D1025"/>
    <mergeCell ref="B1029:F1029"/>
    <mergeCell ref="C1030:F1030"/>
    <mergeCell ref="B1033:F1033"/>
    <mergeCell ref="B1035:D1035"/>
    <mergeCell ref="C1040:F1040"/>
    <mergeCell ref="B1043:F1043"/>
    <mergeCell ref="B987:F987"/>
    <mergeCell ref="B989:D989"/>
    <mergeCell ref="C994:F994"/>
    <mergeCell ref="B997:F997"/>
    <mergeCell ref="B999:D999"/>
    <mergeCell ref="B1004:I1004"/>
    <mergeCell ref="B1006:F1006"/>
    <mergeCell ref="C1007:F1007"/>
    <mergeCell ref="C1013:F1013"/>
    <mergeCell ref="B958:I958"/>
    <mergeCell ref="B960:F960"/>
    <mergeCell ref="C961:F961"/>
    <mergeCell ref="C967:F967"/>
    <mergeCell ref="C974:F974"/>
    <mergeCell ref="B977:F977"/>
    <mergeCell ref="B979:D979"/>
    <mergeCell ref="B983:F983"/>
    <mergeCell ref="C984:F984"/>
    <mergeCell ref="C708:F708"/>
    <mergeCell ref="B711:F711"/>
    <mergeCell ref="B713:D713"/>
    <mergeCell ref="C718:F718"/>
    <mergeCell ref="B721:F721"/>
    <mergeCell ref="B723:D723"/>
    <mergeCell ref="B728:I728"/>
    <mergeCell ref="B730:F730"/>
    <mergeCell ref="C764:F764"/>
    <mergeCell ref="B767:F767"/>
    <mergeCell ref="B769:D769"/>
    <mergeCell ref="C731:F731"/>
    <mergeCell ref="C737:F737"/>
    <mergeCell ref="C744:F744"/>
    <mergeCell ref="B747:F747"/>
    <mergeCell ref="B749:D749"/>
    <mergeCell ref="B753:F753"/>
    <mergeCell ref="C754:F754"/>
    <mergeCell ref="B757:F757"/>
    <mergeCell ref="B759:D759"/>
    <mergeCell ref="B608:F608"/>
    <mergeCell ref="C609:F609"/>
    <mergeCell ref="B612:F612"/>
    <mergeCell ref="B614:D614"/>
    <mergeCell ref="C619:F619"/>
    <mergeCell ref="B622:F622"/>
    <mergeCell ref="B624:D624"/>
    <mergeCell ref="B635:F635"/>
    <mergeCell ref="C636:F636"/>
    <mergeCell ref="B633:I633"/>
    <mergeCell ref="C559:F559"/>
    <mergeCell ref="B562:F562"/>
    <mergeCell ref="C569:F569"/>
    <mergeCell ref="B572:F572"/>
    <mergeCell ref="B574:D574"/>
    <mergeCell ref="B585:F585"/>
    <mergeCell ref="C586:F586"/>
    <mergeCell ref="C592:F592"/>
    <mergeCell ref="B582:I582"/>
    <mergeCell ref="B522:F522"/>
    <mergeCell ref="B524:D524"/>
    <mergeCell ref="B535:F535"/>
    <mergeCell ref="C536:F536"/>
    <mergeCell ref="C542:F542"/>
    <mergeCell ref="C549:F549"/>
    <mergeCell ref="B552:F552"/>
    <mergeCell ref="B554:D554"/>
    <mergeCell ref="B558:F558"/>
    <mergeCell ref="B485:F485"/>
    <mergeCell ref="C486:F486"/>
    <mergeCell ref="C492:F492"/>
    <mergeCell ref="C499:F499"/>
    <mergeCell ref="B502:F502"/>
    <mergeCell ref="B504:D504"/>
    <mergeCell ref="B508:F508"/>
    <mergeCell ref="C509:F509"/>
    <mergeCell ref="C519:F519"/>
    <mergeCell ref="B414:D414"/>
    <mergeCell ref="C419:F419"/>
    <mergeCell ref="B422:F422"/>
    <mergeCell ref="B424:D424"/>
    <mergeCell ref="B385:F385"/>
    <mergeCell ref="C386:F386"/>
    <mergeCell ref="C392:F392"/>
    <mergeCell ref="C399:F399"/>
    <mergeCell ref="B402:F402"/>
    <mergeCell ref="B404:D404"/>
    <mergeCell ref="B408:F408"/>
    <mergeCell ref="C409:F409"/>
    <mergeCell ref="B412:F412"/>
    <mergeCell ref="C274:F274"/>
    <mergeCell ref="B277:F277"/>
    <mergeCell ref="B279:D279"/>
    <mergeCell ref="B290:F290"/>
    <mergeCell ref="C291:F291"/>
    <mergeCell ref="C297:F297"/>
    <mergeCell ref="C304:F304"/>
    <mergeCell ref="B307:F307"/>
    <mergeCell ref="B309:D309"/>
    <mergeCell ref="B240:F240"/>
    <mergeCell ref="C241:F241"/>
    <mergeCell ref="C247:F247"/>
    <mergeCell ref="C254:F254"/>
    <mergeCell ref="B257:F257"/>
    <mergeCell ref="B259:D259"/>
    <mergeCell ref="B263:F263"/>
    <mergeCell ref="C264:F264"/>
    <mergeCell ref="B267:F267"/>
    <mergeCell ref="B123:F123"/>
    <mergeCell ref="B125:D125"/>
    <mergeCell ref="B133:F133"/>
    <mergeCell ref="B135:D135"/>
    <mergeCell ref="C5:F5"/>
    <mergeCell ref="C11:F11"/>
    <mergeCell ref="C18:F18"/>
    <mergeCell ref="C28:F28"/>
    <mergeCell ref="C38:F38"/>
    <mergeCell ref="C50:F50"/>
    <mergeCell ref="C56:F56"/>
    <mergeCell ref="C63:F63"/>
    <mergeCell ref="C73:F73"/>
    <mergeCell ref="C83:F83"/>
    <mergeCell ref="C97:F97"/>
    <mergeCell ref="C103:F103"/>
    <mergeCell ref="C110:F110"/>
    <mergeCell ref="C120:F120"/>
    <mergeCell ref="C130:F130"/>
    <mergeCell ref="B49:F49"/>
    <mergeCell ref="B72:F72"/>
    <mergeCell ref="B76:F76"/>
    <mergeCell ref="B78:D78"/>
    <mergeCell ref="B86:F86"/>
    <mergeCell ref="B88:D88"/>
    <mergeCell ref="B113:F113"/>
    <mergeCell ref="B115:D115"/>
    <mergeCell ref="B119:F119"/>
    <mergeCell ref="B3:I3"/>
    <mergeCell ref="B41:F41"/>
    <mergeCell ref="B21:F21"/>
    <mergeCell ref="B4:F4"/>
    <mergeCell ref="B27:F27"/>
    <mergeCell ref="B23:D23"/>
    <mergeCell ref="B141:I141"/>
    <mergeCell ref="C144:F144"/>
    <mergeCell ref="C150:F150"/>
    <mergeCell ref="C157:F157"/>
    <mergeCell ref="B160:F160"/>
    <mergeCell ref="B162:D162"/>
    <mergeCell ref="B166:F166"/>
    <mergeCell ref="C167:F167"/>
    <mergeCell ref="B170:F170"/>
    <mergeCell ref="B172:D172"/>
    <mergeCell ref="C177:F177"/>
    <mergeCell ref="B180:F180"/>
    <mergeCell ref="B237:I237"/>
    <mergeCell ref="B190:I190"/>
    <mergeCell ref="B209:F209"/>
    <mergeCell ref="B211:D211"/>
    <mergeCell ref="C226:F226"/>
    <mergeCell ref="B229:F229"/>
    <mergeCell ref="B231:D231"/>
    <mergeCell ref="B182:D182"/>
    <mergeCell ref="B192:F192"/>
    <mergeCell ref="C193:F193"/>
    <mergeCell ref="C199:F199"/>
    <mergeCell ref="C206:F206"/>
    <mergeCell ref="B215:F215"/>
    <mergeCell ref="C216:F216"/>
    <mergeCell ref="B219:F219"/>
    <mergeCell ref="B221:D221"/>
    <mergeCell ref="B317:F317"/>
    <mergeCell ref="B319:D319"/>
    <mergeCell ref="B287:I287"/>
    <mergeCell ref="B313:F313"/>
    <mergeCell ref="C314:F314"/>
    <mergeCell ref="C324:F324"/>
    <mergeCell ref="B327:F327"/>
    <mergeCell ref="B329:D329"/>
    <mergeCell ref="B382:I382"/>
    <mergeCell ref="B335:I335"/>
    <mergeCell ref="B365:F365"/>
    <mergeCell ref="C339:F339"/>
    <mergeCell ref="C345:F345"/>
    <mergeCell ref="C352:F352"/>
    <mergeCell ref="B355:F355"/>
    <mergeCell ref="B357:D357"/>
    <mergeCell ref="B361:F361"/>
    <mergeCell ref="C362:F362"/>
    <mergeCell ref="C372:F372"/>
    <mergeCell ref="B375:F375"/>
    <mergeCell ref="B377:D377"/>
    <mergeCell ref="C468:F468"/>
    <mergeCell ref="B473:D473"/>
    <mergeCell ref="B434:F434"/>
    <mergeCell ref="C435:F435"/>
    <mergeCell ref="C441:F441"/>
    <mergeCell ref="C448:F448"/>
    <mergeCell ref="B451:F451"/>
    <mergeCell ref="B461:F461"/>
    <mergeCell ref="B463:D463"/>
    <mergeCell ref="B471:F471"/>
    <mergeCell ref="C599:F599"/>
    <mergeCell ref="B602:F602"/>
    <mergeCell ref="B604:D604"/>
    <mergeCell ref="B31:F31"/>
    <mergeCell ref="B33:D33"/>
    <mergeCell ref="B68:D68"/>
    <mergeCell ref="B94:I94"/>
    <mergeCell ref="B96:F96"/>
    <mergeCell ref="B47:I47"/>
    <mergeCell ref="B66:F66"/>
    <mergeCell ref="B43:D43"/>
    <mergeCell ref="B512:F512"/>
    <mergeCell ref="B532:I532"/>
    <mergeCell ref="B514:D514"/>
    <mergeCell ref="B482:I482"/>
    <mergeCell ref="B564:D564"/>
    <mergeCell ref="B367:D367"/>
    <mergeCell ref="B338:F338"/>
    <mergeCell ref="B269:D269"/>
    <mergeCell ref="B143:F143"/>
    <mergeCell ref="B431:I431"/>
    <mergeCell ref="B453:D453"/>
    <mergeCell ref="B457:F457"/>
    <mergeCell ref="C458:F458"/>
    <mergeCell ref="C642:F642"/>
    <mergeCell ref="C649:F649"/>
    <mergeCell ref="B652:F652"/>
    <mergeCell ref="B654:D654"/>
    <mergeCell ref="B682:I682"/>
    <mergeCell ref="C698:F698"/>
    <mergeCell ref="B701:F701"/>
    <mergeCell ref="B703:D703"/>
    <mergeCell ref="B707:F707"/>
    <mergeCell ref="B658:F658"/>
    <mergeCell ref="C659:F659"/>
    <mergeCell ref="B662:F662"/>
    <mergeCell ref="B664:D664"/>
    <mergeCell ref="C669:F669"/>
    <mergeCell ref="B672:F672"/>
    <mergeCell ref="B674:D674"/>
    <mergeCell ref="C685:F685"/>
    <mergeCell ref="C691:F691"/>
    <mergeCell ref="B684:F684"/>
    <mergeCell ref="B774:I774"/>
    <mergeCell ref="B776:F776"/>
    <mergeCell ref="C777:F777"/>
    <mergeCell ref="C783:F783"/>
    <mergeCell ref="C790:F790"/>
    <mergeCell ref="B793:F793"/>
    <mergeCell ref="B795:D795"/>
    <mergeCell ref="B799:F799"/>
    <mergeCell ref="C800:F800"/>
    <mergeCell ref="B803:F803"/>
    <mergeCell ref="B805:D805"/>
    <mergeCell ref="C810:F810"/>
    <mergeCell ref="B813:F813"/>
    <mergeCell ref="B815:D815"/>
    <mergeCell ref="B820:I820"/>
    <mergeCell ref="B822:F822"/>
    <mergeCell ref="C823:F823"/>
    <mergeCell ref="C829:F829"/>
    <mergeCell ref="B861:D861"/>
    <mergeCell ref="C836:F836"/>
    <mergeCell ref="B839:F839"/>
    <mergeCell ref="B841:D841"/>
    <mergeCell ref="B845:F845"/>
    <mergeCell ref="C846:F846"/>
    <mergeCell ref="B849:F849"/>
    <mergeCell ref="B851:D851"/>
    <mergeCell ref="C856:F856"/>
    <mergeCell ref="B859:F859"/>
    <mergeCell ref="B895:F895"/>
    <mergeCell ref="B897:D897"/>
    <mergeCell ref="C902:F902"/>
    <mergeCell ref="B905:F905"/>
    <mergeCell ref="B907:D907"/>
    <mergeCell ref="B866:I866"/>
    <mergeCell ref="B868:F868"/>
    <mergeCell ref="C869:F869"/>
    <mergeCell ref="C875:F875"/>
    <mergeCell ref="C882:F882"/>
    <mergeCell ref="B885:F885"/>
    <mergeCell ref="B887:D887"/>
    <mergeCell ref="B891:F891"/>
    <mergeCell ref="C892:F892"/>
    <mergeCell ref="B941:F941"/>
    <mergeCell ref="B943:D943"/>
    <mergeCell ref="C948:F948"/>
    <mergeCell ref="B951:F951"/>
    <mergeCell ref="B953:D953"/>
    <mergeCell ref="B912:I912"/>
    <mergeCell ref="B914:F914"/>
    <mergeCell ref="C915:F915"/>
    <mergeCell ref="C921:F921"/>
    <mergeCell ref="C928:F928"/>
    <mergeCell ref="B931:F931"/>
    <mergeCell ref="B933:D933"/>
    <mergeCell ref="B937:F937"/>
    <mergeCell ref="C938:F938"/>
  </mergeCells>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F2A34-384C-48A4-8412-982ADBEFED93}">
  <sheetPr codeName="Sheet4">
    <tabColor rgb="FF00B0F0"/>
  </sheetPr>
  <dimension ref="A1:U223"/>
  <sheetViews>
    <sheetView topLeftCell="A175" workbookViewId="0">
      <selection activeCell="L171" sqref="L171"/>
    </sheetView>
  </sheetViews>
  <sheetFormatPr baseColWidth="10" defaultColWidth="8.83203125" defaultRowHeight="15" x14ac:dyDescent="0.2"/>
  <cols>
    <col min="1" max="1" width="46" customWidth="1"/>
    <col min="2" max="2" width="25.1640625" style="51" customWidth="1"/>
    <col min="3" max="3" width="15.5" style="10" customWidth="1"/>
    <col min="4" max="4" width="16.6640625" style="51" customWidth="1"/>
    <col min="5" max="5" width="15.6640625" style="10" customWidth="1"/>
    <col min="6" max="6" width="18.6640625" style="51" customWidth="1"/>
    <col min="7" max="7" width="14.33203125" style="10" customWidth="1"/>
    <col min="8" max="8" width="19.33203125" style="51" customWidth="1"/>
    <col min="9" max="9" width="19.5" style="52" customWidth="1"/>
  </cols>
  <sheetData>
    <row r="1" spans="1:21" ht="126" customHeight="1" thickBot="1" x14ac:dyDescent="0.25">
      <c r="A1" s="86" t="s">
        <v>45</v>
      </c>
      <c r="B1" s="87"/>
      <c r="C1" s="88"/>
      <c r="D1" s="87"/>
      <c r="E1" s="88"/>
      <c r="F1" s="87"/>
      <c r="G1" s="88"/>
      <c r="H1" s="87"/>
      <c r="I1" s="89"/>
      <c r="J1" s="167"/>
      <c r="K1" s="167"/>
      <c r="L1" s="167"/>
      <c r="M1" s="167"/>
      <c r="N1" s="167"/>
      <c r="O1" s="167"/>
      <c r="P1" s="167"/>
      <c r="Q1" s="167"/>
      <c r="R1" s="167"/>
      <c r="S1" s="167"/>
      <c r="T1" s="167"/>
      <c r="U1" s="167"/>
    </row>
    <row r="2" spans="1:21" ht="51.75" customHeight="1" thickBot="1" x14ac:dyDescent="0.35">
      <c r="A2" s="445" t="s">
        <v>186</v>
      </c>
      <c r="B2" s="446"/>
      <c r="C2" s="446"/>
      <c r="D2" s="446"/>
      <c r="E2" s="446"/>
      <c r="F2" s="446"/>
      <c r="G2" s="446"/>
      <c r="H2" s="446"/>
      <c r="I2" s="447"/>
      <c r="J2" s="167"/>
      <c r="K2" s="167"/>
      <c r="L2" s="167"/>
      <c r="M2" s="167"/>
      <c r="N2" s="167"/>
      <c r="O2" s="167"/>
      <c r="P2" s="167"/>
      <c r="Q2" s="167"/>
      <c r="R2" s="167"/>
      <c r="S2" s="167"/>
      <c r="T2" s="167"/>
      <c r="U2" s="167"/>
    </row>
    <row r="3" spans="1:21" x14ac:dyDescent="0.2">
      <c r="A3" s="435" t="s">
        <v>168</v>
      </c>
      <c r="B3" s="448"/>
      <c r="C3" s="448"/>
      <c r="D3" s="448"/>
      <c r="E3" s="448"/>
      <c r="F3" s="448"/>
      <c r="G3" s="448"/>
      <c r="H3" s="448"/>
      <c r="I3" s="449"/>
      <c r="J3" s="167"/>
      <c r="K3" s="167"/>
      <c r="L3" s="167"/>
      <c r="M3" s="167"/>
      <c r="N3" s="167"/>
      <c r="O3" s="167"/>
      <c r="P3" s="167"/>
      <c r="Q3" s="167"/>
      <c r="R3" s="167"/>
      <c r="S3" s="167"/>
      <c r="T3" s="167"/>
      <c r="U3" s="167"/>
    </row>
    <row r="4" spans="1:21" ht="43.5" customHeight="1" x14ac:dyDescent="0.2">
      <c r="A4" s="435"/>
      <c r="B4" s="448"/>
      <c r="C4" s="448"/>
      <c r="D4" s="448"/>
      <c r="E4" s="448"/>
      <c r="F4" s="448"/>
      <c r="G4" s="448"/>
      <c r="H4" s="448"/>
      <c r="I4" s="449"/>
      <c r="J4" s="167"/>
      <c r="K4" s="167"/>
      <c r="L4" s="167"/>
      <c r="M4" s="167"/>
      <c r="N4" s="167"/>
      <c r="O4" s="167"/>
      <c r="P4" s="167"/>
      <c r="Q4" s="167"/>
      <c r="R4" s="167"/>
      <c r="S4" s="167"/>
      <c r="T4" s="167"/>
      <c r="U4" s="167"/>
    </row>
    <row r="5" spans="1:21" x14ac:dyDescent="0.2">
      <c r="A5" s="90"/>
      <c r="B5" s="91"/>
      <c r="C5" s="92"/>
      <c r="D5" s="91"/>
      <c r="E5" s="92"/>
      <c r="F5" s="91"/>
      <c r="G5" s="92"/>
      <c r="H5" s="91"/>
      <c r="I5" s="93"/>
      <c r="J5" s="167"/>
      <c r="K5" s="167"/>
      <c r="L5" s="167"/>
      <c r="M5" s="167"/>
      <c r="N5" s="167"/>
      <c r="O5" s="167"/>
      <c r="P5" s="167"/>
      <c r="Q5" s="167"/>
      <c r="R5" s="167"/>
      <c r="S5" s="167"/>
      <c r="T5" s="167"/>
      <c r="U5" s="167"/>
    </row>
    <row r="6" spans="1:21" ht="45" customHeight="1" x14ac:dyDescent="0.25">
      <c r="A6" s="438" t="s">
        <v>169</v>
      </c>
      <c r="B6" s="450"/>
      <c r="C6" s="450"/>
      <c r="D6" s="450"/>
      <c r="E6" s="450"/>
      <c r="F6" s="450"/>
      <c r="G6" s="450"/>
      <c r="H6" s="450"/>
      <c r="I6" s="451"/>
      <c r="J6" s="167"/>
      <c r="K6" s="167"/>
      <c r="L6" s="167"/>
      <c r="M6" s="167"/>
      <c r="N6" s="167"/>
      <c r="O6" s="167"/>
      <c r="P6" s="167"/>
      <c r="Q6" s="167"/>
      <c r="R6" s="167"/>
      <c r="S6" s="167"/>
      <c r="T6" s="167"/>
      <c r="U6" s="167"/>
    </row>
    <row r="7" spans="1:21" x14ac:dyDescent="0.2">
      <c r="A7" s="435" t="s">
        <v>170</v>
      </c>
      <c r="B7" s="448"/>
      <c r="C7" s="448"/>
      <c r="D7" s="448"/>
      <c r="E7" s="448"/>
      <c r="F7" s="448"/>
      <c r="G7" s="448"/>
      <c r="H7" s="448"/>
      <c r="I7" s="449"/>
      <c r="J7" s="167"/>
      <c r="K7" s="167"/>
      <c r="L7" s="167"/>
      <c r="M7" s="167"/>
      <c r="N7" s="167"/>
      <c r="O7" s="167"/>
      <c r="P7" s="167"/>
      <c r="Q7" s="167"/>
      <c r="R7" s="167"/>
      <c r="S7" s="167"/>
      <c r="T7" s="167"/>
      <c r="U7" s="167"/>
    </row>
    <row r="8" spans="1:21" ht="51.75" customHeight="1" x14ac:dyDescent="0.2">
      <c r="A8" s="435"/>
      <c r="B8" s="448"/>
      <c r="C8" s="448"/>
      <c r="D8" s="448"/>
      <c r="E8" s="448"/>
      <c r="F8" s="448"/>
      <c r="G8" s="448"/>
      <c r="H8" s="448"/>
      <c r="I8" s="449"/>
      <c r="J8" s="167"/>
      <c r="K8" s="167"/>
      <c r="L8" s="167"/>
      <c r="M8" s="167"/>
      <c r="N8" s="167"/>
      <c r="O8" s="167"/>
      <c r="P8" s="167"/>
      <c r="Q8" s="167"/>
      <c r="R8" s="167"/>
      <c r="S8" s="167"/>
      <c r="T8" s="167"/>
      <c r="U8" s="167"/>
    </row>
    <row r="9" spans="1:21" ht="16" x14ac:dyDescent="0.2">
      <c r="A9" s="95"/>
      <c r="B9" s="96"/>
      <c r="C9" s="97"/>
      <c r="D9" s="96"/>
      <c r="E9" s="97"/>
      <c r="F9" s="96"/>
      <c r="G9" s="97"/>
      <c r="H9" s="96"/>
      <c r="I9" s="98"/>
      <c r="J9" s="167"/>
      <c r="K9" s="167"/>
      <c r="L9" s="167"/>
      <c r="M9" s="167"/>
      <c r="N9" s="167"/>
      <c r="O9" s="167"/>
      <c r="P9" s="167"/>
      <c r="Q9" s="167"/>
      <c r="R9" s="167"/>
      <c r="S9" s="167"/>
      <c r="T9" s="167"/>
      <c r="U9" s="167"/>
    </row>
    <row r="10" spans="1:21" ht="33" customHeight="1" x14ac:dyDescent="0.25">
      <c r="A10" s="438" t="s">
        <v>171</v>
      </c>
      <c r="B10" s="450"/>
      <c r="C10" s="450"/>
      <c r="D10" s="450"/>
      <c r="E10" s="450"/>
      <c r="F10" s="450"/>
      <c r="G10" s="450"/>
      <c r="H10" s="450"/>
      <c r="I10" s="451"/>
      <c r="J10" s="167"/>
      <c r="K10" s="167"/>
      <c r="L10" s="167"/>
      <c r="M10" s="167"/>
      <c r="N10" s="167"/>
      <c r="O10" s="167"/>
      <c r="P10" s="167"/>
      <c r="Q10" s="167"/>
      <c r="R10" s="167"/>
      <c r="S10" s="167"/>
      <c r="T10" s="167"/>
      <c r="U10" s="167"/>
    </row>
    <row r="11" spans="1:21" ht="16" x14ac:dyDescent="0.2">
      <c r="A11" s="95"/>
      <c r="B11" s="96"/>
      <c r="C11" s="97"/>
      <c r="D11" s="96"/>
      <c r="E11" s="97"/>
      <c r="F11" s="96"/>
      <c r="G11" s="97"/>
      <c r="H11" s="96"/>
      <c r="I11" s="98"/>
      <c r="J11" s="167"/>
      <c r="K11" s="167"/>
      <c r="L11" s="167"/>
      <c r="M11" s="167"/>
      <c r="N11" s="167"/>
      <c r="O11" s="167"/>
      <c r="P11" s="167"/>
      <c r="Q11" s="167"/>
      <c r="R11" s="167"/>
      <c r="S11" s="167"/>
      <c r="T11" s="167"/>
      <c r="U11" s="167"/>
    </row>
    <row r="12" spans="1:21" ht="39.75" customHeight="1" x14ac:dyDescent="0.25">
      <c r="A12" s="438" t="s">
        <v>172</v>
      </c>
      <c r="B12" s="439"/>
      <c r="C12" s="439"/>
      <c r="D12" s="439"/>
      <c r="E12" s="439"/>
      <c r="F12" s="439"/>
      <c r="G12" s="439"/>
      <c r="H12" s="439"/>
      <c r="I12" s="440"/>
      <c r="J12" s="167"/>
      <c r="K12" s="167"/>
      <c r="L12" s="167"/>
      <c r="M12" s="167"/>
      <c r="N12" s="167"/>
      <c r="O12" s="167"/>
      <c r="P12" s="167"/>
      <c r="Q12" s="167"/>
      <c r="R12" s="167"/>
      <c r="S12" s="167"/>
      <c r="T12" s="167"/>
      <c r="U12" s="167"/>
    </row>
    <row r="13" spans="1:21" ht="47.25" customHeight="1" x14ac:dyDescent="0.25">
      <c r="A13" s="435" t="s">
        <v>173</v>
      </c>
      <c r="B13" s="436"/>
      <c r="C13" s="436"/>
      <c r="D13" s="436"/>
      <c r="E13" s="436"/>
      <c r="F13" s="436"/>
      <c r="G13" s="436"/>
      <c r="H13" s="436"/>
      <c r="I13" s="437"/>
      <c r="J13" s="167"/>
      <c r="K13" s="167"/>
      <c r="L13" s="167"/>
      <c r="M13" s="167"/>
      <c r="N13" s="167"/>
      <c r="O13" s="167"/>
      <c r="P13" s="167"/>
      <c r="Q13" s="167"/>
      <c r="R13" s="167"/>
      <c r="S13" s="167"/>
      <c r="T13" s="167"/>
      <c r="U13" s="167"/>
    </row>
    <row r="14" spans="1:21" ht="16" x14ac:dyDescent="0.2">
      <c r="A14" s="95"/>
      <c r="B14" s="96"/>
      <c r="C14" s="97"/>
      <c r="D14" s="96"/>
      <c r="E14" s="97"/>
      <c r="F14" s="96"/>
      <c r="G14" s="97"/>
      <c r="H14" s="96"/>
      <c r="I14" s="98"/>
      <c r="J14" s="167"/>
      <c r="K14" s="167"/>
      <c r="L14" s="167"/>
      <c r="M14" s="167"/>
      <c r="N14" s="167"/>
      <c r="O14" s="167"/>
      <c r="P14" s="167"/>
      <c r="Q14" s="167"/>
      <c r="R14" s="167"/>
      <c r="S14" s="167"/>
      <c r="T14" s="167"/>
      <c r="U14" s="167"/>
    </row>
    <row r="15" spans="1:21" ht="60" customHeight="1" x14ac:dyDescent="0.25">
      <c r="A15" s="438" t="s">
        <v>174</v>
      </c>
      <c r="B15" s="439"/>
      <c r="C15" s="439"/>
      <c r="D15" s="439"/>
      <c r="E15" s="439"/>
      <c r="F15" s="439"/>
      <c r="G15" s="439"/>
      <c r="H15" s="439"/>
      <c r="I15" s="440"/>
      <c r="J15" s="167"/>
      <c r="K15" s="167"/>
      <c r="L15" s="167"/>
      <c r="M15" s="167"/>
      <c r="N15" s="167"/>
      <c r="O15" s="167"/>
      <c r="P15" s="167"/>
      <c r="Q15" s="167"/>
      <c r="R15" s="167"/>
      <c r="S15" s="167"/>
      <c r="T15" s="167"/>
      <c r="U15" s="167"/>
    </row>
    <row r="16" spans="1:21" ht="15" customHeight="1" x14ac:dyDescent="0.25">
      <c r="A16" s="435"/>
      <c r="B16" s="436"/>
      <c r="C16" s="436"/>
      <c r="D16" s="436"/>
      <c r="E16" s="436"/>
      <c r="F16" s="436"/>
      <c r="G16" s="436"/>
      <c r="H16" s="436"/>
      <c r="I16" s="437"/>
      <c r="J16" s="167"/>
      <c r="K16" s="167"/>
      <c r="L16" s="167"/>
      <c r="M16" s="167"/>
      <c r="N16" s="167"/>
      <c r="O16" s="167"/>
      <c r="P16" s="167"/>
      <c r="Q16" s="167"/>
      <c r="R16" s="167"/>
      <c r="S16" s="167"/>
      <c r="T16" s="167"/>
      <c r="U16" s="167"/>
    </row>
    <row r="17" spans="1:21" ht="16" x14ac:dyDescent="0.2">
      <c r="A17" s="95"/>
      <c r="B17" s="96"/>
      <c r="C17" s="97"/>
      <c r="D17" s="96"/>
      <c r="E17" s="97"/>
      <c r="F17" s="96"/>
      <c r="G17" s="97"/>
      <c r="H17" s="96"/>
      <c r="I17" s="98"/>
      <c r="J17" s="167"/>
      <c r="K17" s="167"/>
      <c r="L17" s="167"/>
      <c r="M17" s="167"/>
      <c r="N17" s="167"/>
      <c r="O17" s="167"/>
      <c r="P17" s="167"/>
      <c r="Q17" s="167"/>
      <c r="R17" s="167"/>
      <c r="S17" s="167"/>
      <c r="T17" s="167"/>
      <c r="U17" s="167"/>
    </row>
    <row r="18" spans="1:21" ht="42.75" customHeight="1" x14ac:dyDescent="0.25">
      <c r="A18" s="435" t="s">
        <v>175</v>
      </c>
      <c r="B18" s="436"/>
      <c r="C18" s="436"/>
      <c r="D18" s="436"/>
      <c r="E18" s="436"/>
      <c r="F18" s="436"/>
      <c r="G18" s="436"/>
      <c r="H18" s="436"/>
      <c r="I18" s="437"/>
      <c r="J18" s="167"/>
      <c r="K18" s="167"/>
      <c r="L18" s="167"/>
      <c r="M18" s="167"/>
      <c r="N18" s="167"/>
      <c r="O18" s="167"/>
      <c r="P18" s="167"/>
      <c r="Q18" s="167"/>
      <c r="R18" s="167"/>
      <c r="S18" s="167"/>
      <c r="T18" s="167"/>
      <c r="U18" s="167"/>
    </row>
    <row r="19" spans="1:21" ht="16" x14ac:dyDescent="0.2">
      <c r="A19" s="95"/>
      <c r="B19" s="96"/>
      <c r="C19" s="97"/>
      <c r="D19" s="96"/>
      <c r="E19" s="97"/>
      <c r="F19" s="96"/>
      <c r="G19" s="97"/>
      <c r="H19" s="96"/>
      <c r="I19" s="98"/>
      <c r="J19" s="167"/>
      <c r="K19" s="167"/>
      <c r="L19" s="167"/>
      <c r="M19" s="167"/>
      <c r="N19" s="167"/>
      <c r="O19" s="167"/>
      <c r="P19" s="167"/>
      <c r="Q19" s="167"/>
      <c r="R19" s="167"/>
      <c r="S19" s="167"/>
      <c r="T19" s="167"/>
      <c r="U19" s="167"/>
    </row>
    <row r="20" spans="1:21" ht="44.25" customHeight="1" x14ac:dyDescent="0.25">
      <c r="A20" s="438" t="s">
        <v>176</v>
      </c>
      <c r="B20" s="439"/>
      <c r="C20" s="439"/>
      <c r="D20" s="439"/>
      <c r="E20" s="439"/>
      <c r="F20" s="439"/>
      <c r="G20" s="439"/>
      <c r="H20" s="439"/>
      <c r="I20" s="440"/>
      <c r="J20" s="167"/>
      <c r="K20" s="167"/>
      <c r="L20" s="167"/>
      <c r="M20" s="167"/>
      <c r="N20" s="167"/>
      <c r="O20" s="167"/>
      <c r="P20" s="167"/>
      <c r="Q20" s="167"/>
      <c r="R20" s="167"/>
      <c r="S20" s="167"/>
      <c r="T20" s="167"/>
      <c r="U20" s="167"/>
    </row>
    <row r="21" spans="1:21" ht="39.75" customHeight="1" x14ac:dyDescent="0.25">
      <c r="A21" s="435" t="s">
        <v>177</v>
      </c>
      <c r="B21" s="436"/>
      <c r="C21" s="436"/>
      <c r="D21" s="436"/>
      <c r="E21" s="436"/>
      <c r="F21" s="436"/>
      <c r="G21" s="436"/>
      <c r="H21" s="436"/>
      <c r="I21" s="437"/>
      <c r="J21" s="167"/>
      <c r="K21" s="167"/>
      <c r="L21" s="167"/>
      <c r="M21" s="167"/>
      <c r="N21" s="167"/>
      <c r="O21" s="167"/>
      <c r="P21" s="167"/>
      <c r="Q21" s="167"/>
      <c r="R21" s="167"/>
      <c r="S21" s="167"/>
      <c r="T21" s="167"/>
      <c r="U21" s="167"/>
    </row>
    <row r="22" spans="1:21" ht="16" x14ac:dyDescent="0.2">
      <c r="A22" s="95"/>
      <c r="B22" s="96"/>
      <c r="C22" s="97"/>
      <c r="D22" s="96"/>
      <c r="E22" s="97"/>
      <c r="F22" s="96"/>
      <c r="G22" s="97"/>
      <c r="H22" s="96"/>
      <c r="I22" s="98"/>
      <c r="J22" s="167"/>
      <c r="K22" s="167"/>
      <c r="L22" s="167"/>
      <c r="M22" s="167"/>
      <c r="N22" s="167"/>
      <c r="O22" s="167"/>
      <c r="P22" s="167"/>
      <c r="Q22" s="167"/>
      <c r="R22" s="167"/>
      <c r="S22" s="167"/>
      <c r="T22" s="167"/>
      <c r="U22" s="167"/>
    </row>
    <row r="23" spans="1:21" ht="45.75" customHeight="1" x14ac:dyDescent="0.25">
      <c r="A23" s="438" t="s">
        <v>178</v>
      </c>
      <c r="B23" s="439"/>
      <c r="C23" s="439"/>
      <c r="D23" s="439"/>
      <c r="E23" s="439"/>
      <c r="F23" s="439"/>
      <c r="G23" s="439"/>
      <c r="H23" s="439"/>
      <c r="I23" s="440"/>
      <c r="J23" s="167"/>
      <c r="K23" s="167"/>
      <c r="L23" s="167"/>
      <c r="M23" s="167"/>
      <c r="N23" s="167"/>
      <c r="O23" s="167"/>
      <c r="P23" s="167"/>
      <c r="Q23" s="167"/>
      <c r="R23" s="167"/>
      <c r="S23" s="167"/>
      <c r="T23" s="167"/>
      <c r="U23" s="167"/>
    </row>
    <row r="24" spans="1:21" ht="34.5" customHeight="1" x14ac:dyDescent="0.25">
      <c r="A24" s="435" t="s">
        <v>179</v>
      </c>
      <c r="B24" s="436"/>
      <c r="C24" s="436"/>
      <c r="D24" s="436"/>
      <c r="E24" s="436"/>
      <c r="F24" s="436"/>
      <c r="G24" s="436"/>
      <c r="H24" s="436"/>
      <c r="I24" s="437"/>
      <c r="J24" s="167"/>
      <c r="K24" s="167"/>
      <c r="L24" s="167"/>
      <c r="M24" s="167"/>
      <c r="N24" s="167"/>
      <c r="O24" s="167"/>
      <c r="P24" s="167"/>
      <c r="Q24" s="167"/>
      <c r="R24" s="167"/>
      <c r="S24" s="167"/>
      <c r="T24" s="167"/>
      <c r="U24" s="167"/>
    </row>
    <row r="25" spans="1:21" ht="16" x14ac:dyDescent="0.2">
      <c r="A25" s="95"/>
      <c r="B25" s="96"/>
      <c r="C25" s="97"/>
      <c r="D25" s="96"/>
      <c r="E25" s="97"/>
      <c r="F25" s="96"/>
      <c r="G25" s="97"/>
      <c r="H25" s="96"/>
      <c r="I25" s="98"/>
      <c r="J25" s="167"/>
      <c r="K25" s="167"/>
      <c r="L25" s="167"/>
      <c r="M25" s="167"/>
      <c r="N25" s="167"/>
      <c r="O25" s="167"/>
      <c r="P25" s="167"/>
      <c r="Q25" s="167"/>
      <c r="R25" s="167"/>
      <c r="S25" s="167"/>
      <c r="T25" s="167"/>
      <c r="U25" s="167"/>
    </row>
    <row r="26" spans="1:21" ht="30.75" customHeight="1" x14ac:dyDescent="0.25">
      <c r="A26" s="438" t="s">
        <v>180</v>
      </c>
      <c r="B26" s="439"/>
      <c r="C26" s="439"/>
      <c r="D26" s="439"/>
      <c r="E26" s="439"/>
      <c r="F26" s="439"/>
      <c r="G26" s="439"/>
      <c r="H26" s="439"/>
      <c r="I26" s="440"/>
      <c r="J26" s="167"/>
      <c r="K26" s="167"/>
      <c r="L26" s="167"/>
      <c r="M26" s="167"/>
      <c r="N26" s="167"/>
      <c r="O26" s="167"/>
      <c r="P26" s="167"/>
      <c r="Q26" s="167"/>
      <c r="R26" s="167"/>
      <c r="S26" s="167"/>
      <c r="T26" s="167"/>
      <c r="U26" s="167"/>
    </row>
    <row r="27" spans="1:21" ht="67.5" customHeight="1" x14ac:dyDescent="0.25">
      <c r="A27" s="435" t="s">
        <v>181</v>
      </c>
      <c r="B27" s="436"/>
      <c r="C27" s="436"/>
      <c r="D27" s="436"/>
      <c r="E27" s="436"/>
      <c r="F27" s="436"/>
      <c r="G27" s="436"/>
      <c r="H27" s="436"/>
      <c r="I27" s="437"/>
      <c r="J27" s="167"/>
      <c r="K27" s="167"/>
      <c r="L27" s="167"/>
      <c r="M27" s="167"/>
      <c r="N27" s="167"/>
      <c r="O27" s="167"/>
      <c r="P27" s="167"/>
      <c r="Q27" s="167"/>
      <c r="R27" s="167"/>
      <c r="S27" s="167"/>
      <c r="T27" s="167"/>
      <c r="U27" s="167"/>
    </row>
    <row r="28" spans="1:21" ht="15" customHeight="1" x14ac:dyDescent="0.25">
      <c r="A28" s="435"/>
      <c r="B28" s="436"/>
      <c r="C28" s="436"/>
      <c r="D28" s="436"/>
      <c r="E28" s="436"/>
      <c r="F28" s="436"/>
      <c r="G28" s="436"/>
      <c r="H28" s="436"/>
      <c r="I28" s="437"/>
      <c r="J28" s="167"/>
      <c r="K28" s="167"/>
      <c r="L28" s="167"/>
      <c r="M28" s="167"/>
      <c r="N28" s="167"/>
      <c r="O28" s="167"/>
      <c r="P28" s="167"/>
      <c r="Q28" s="167"/>
      <c r="R28" s="167"/>
      <c r="S28" s="167"/>
      <c r="T28" s="167"/>
      <c r="U28" s="167"/>
    </row>
    <row r="29" spans="1:21" ht="42.75" customHeight="1" x14ac:dyDescent="0.25">
      <c r="A29" s="438" t="s">
        <v>182</v>
      </c>
      <c r="B29" s="439"/>
      <c r="C29" s="439"/>
      <c r="D29" s="439"/>
      <c r="E29" s="439"/>
      <c r="F29" s="439"/>
      <c r="G29" s="439"/>
      <c r="H29" s="439"/>
      <c r="I29" s="440"/>
      <c r="J29" s="167"/>
      <c r="K29" s="167"/>
      <c r="L29" s="167"/>
      <c r="M29" s="167"/>
      <c r="N29" s="167"/>
      <c r="O29" s="167"/>
      <c r="P29" s="167"/>
      <c r="Q29" s="167"/>
      <c r="R29" s="167"/>
      <c r="S29" s="167"/>
      <c r="T29" s="167"/>
      <c r="U29" s="167"/>
    </row>
    <row r="30" spans="1:21" ht="15" customHeight="1" x14ac:dyDescent="0.2">
      <c r="A30" s="102"/>
      <c r="B30" s="103"/>
      <c r="C30" s="103"/>
      <c r="D30" s="103"/>
      <c r="E30" s="103"/>
      <c r="F30" s="103"/>
      <c r="G30" s="103"/>
      <c r="H30" s="103"/>
      <c r="I30" s="104"/>
      <c r="J30" s="167"/>
      <c r="K30" s="167"/>
      <c r="L30" s="167"/>
      <c r="M30" s="167"/>
      <c r="N30" s="167"/>
      <c r="O30" s="167"/>
      <c r="P30" s="167"/>
      <c r="Q30" s="167"/>
      <c r="R30" s="167"/>
      <c r="S30" s="167"/>
      <c r="T30" s="167"/>
      <c r="U30" s="167"/>
    </row>
    <row r="31" spans="1:21" ht="42" customHeight="1" x14ac:dyDescent="0.25">
      <c r="A31" s="435" t="s">
        <v>183</v>
      </c>
      <c r="B31" s="436"/>
      <c r="C31" s="436"/>
      <c r="D31" s="436"/>
      <c r="E31" s="436"/>
      <c r="F31" s="436"/>
      <c r="G31" s="436"/>
      <c r="H31" s="436"/>
      <c r="I31" s="437"/>
      <c r="J31" s="167"/>
      <c r="K31" s="167"/>
      <c r="L31" s="167"/>
      <c r="M31" s="167"/>
      <c r="N31" s="167"/>
      <c r="O31" s="167"/>
      <c r="P31" s="167"/>
      <c r="Q31" s="167"/>
      <c r="R31" s="167"/>
      <c r="S31" s="167"/>
      <c r="T31" s="167"/>
      <c r="U31" s="167"/>
    </row>
    <row r="32" spans="1:21" ht="16" x14ac:dyDescent="0.2">
      <c r="A32" s="99"/>
      <c r="B32" s="100"/>
      <c r="C32" s="100"/>
      <c r="D32" s="100"/>
      <c r="E32" s="100"/>
      <c r="F32" s="100"/>
      <c r="G32" s="100"/>
      <c r="H32" s="100"/>
      <c r="I32" s="101"/>
      <c r="J32" s="167"/>
      <c r="K32" s="167"/>
      <c r="L32" s="167"/>
      <c r="M32" s="167"/>
      <c r="N32" s="167"/>
      <c r="O32" s="167"/>
      <c r="P32" s="167"/>
      <c r="Q32" s="167"/>
      <c r="R32" s="167"/>
      <c r="S32" s="167"/>
      <c r="T32" s="167"/>
      <c r="U32" s="167"/>
    </row>
    <row r="33" spans="1:21" ht="51.75" customHeight="1" x14ac:dyDescent="0.25">
      <c r="A33" s="438" t="s">
        <v>184</v>
      </c>
      <c r="B33" s="439"/>
      <c r="C33" s="439"/>
      <c r="D33" s="439"/>
      <c r="E33" s="439"/>
      <c r="F33" s="439"/>
      <c r="G33" s="439"/>
      <c r="H33" s="439"/>
      <c r="I33" s="440"/>
      <c r="J33" s="167"/>
      <c r="K33" s="167"/>
      <c r="L33" s="167"/>
      <c r="M33" s="167"/>
      <c r="N33" s="167"/>
      <c r="O33" s="167"/>
      <c r="P33" s="167"/>
      <c r="Q33" s="167"/>
      <c r="R33" s="167"/>
      <c r="S33" s="167"/>
      <c r="T33" s="167"/>
      <c r="U33" s="167"/>
    </row>
    <row r="34" spans="1:21" ht="15" customHeight="1" x14ac:dyDescent="0.25">
      <c r="A34" s="435"/>
      <c r="B34" s="436"/>
      <c r="C34" s="436"/>
      <c r="D34" s="436"/>
      <c r="E34" s="436"/>
      <c r="F34" s="436"/>
      <c r="G34" s="436"/>
      <c r="H34" s="436"/>
      <c r="I34" s="437"/>
      <c r="J34" s="167"/>
      <c r="K34" s="167"/>
      <c r="L34" s="167"/>
      <c r="M34" s="167"/>
      <c r="N34" s="167"/>
      <c r="O34" s="167"/>
      <c r="P34" s="167"/>
      <c r="Q34" s="167"/>
      <c r="R34" s="167"/>
      <c r="S34" s="167"/>
      <c r="T34" s="167"/>
      <c r="U34" s="167"/>
    </row>
    <row r="35" spans="1:21" ht="107.25" customHeight="1" x14ac:dyDescent="0.25">
      <c r="A35" s="435" t="s">
        <v>185</v>
      </c>
      <c r="B35" s="436"/>
      <c r="C35" s="436"/>
      <c r="D35" s="436"/>
      <c r="E35" s="436"/>
      <c r="F35" s="436"/>
      <c r="G35" s="436"/>
      <c r="H35" s="436"/>
      <c r="I35" s="437"/>
      <c r="J35" s="167"/>
      <c r="K35" s="167"/>
      <c r="L35" s="167"/>
      <c r="M35" s="167"/>
      <c r="N35" s="167"/>
      <c r="O35" s="167"/>
      <c r="P35" s="167"/>
      <c r="Q35" s="167"/>
      <c r="R35" s="167"/>
      <c r="S35" s="167"/>
      <c r="T35" s="167"/>
      <c r="U35" s="167"/>
    </row>
    <row r="36" spans="1:21" ht="17.25" customHeight="1" x14ac:dyDescent="0.2">
      <c r="A36" s="99"/>
      <c r="B36" s="100"/>
      <c r="C36" s="100"/>
      <c r="D36" s="100"/>
      <c r="E36" s="100"/>
      <c r="F36" s="100"/>
      <c r="G36" s="100"/>
      <c r="H36" s="100"/>
      <c r="I36" s="101"/>
      <c r="J36" s="167"/>
      <c r="K36" s="167"/>
      <c r="L36" s="167"/>
      <c r="M36" s="167"/>
      <c r="N36" s="167"/>
      <c r="O36" s="167"/>
      <c r="P36" s="167"/>
      <c r="Q36" s="167"/>
      <c r="R36" s="167"/>
      <c r="S36" s="167"/>
      <c r="T36" s="167"/>
      <c r="U36" s="167"/>
    </row>
    <row r="37" spans="1:21" ht="101.25" customHeight="1" x14ac:dyDescent="0.25">
      <c r="A37" s="438" t="s">
        <v>188</v>
      </c>
      <c r="B37" s="439"/>
      <c r="C37" s="439"/>
      <c r="D37" s="439"/>
      <c r="E37" s="439"/>
      <c r="F37" s="439"/>
      <c r="G37" s="439"/>
      <c r="H37" s="439"/>
      <c r="I37" s="440"/>
      <c r="J37" s="167"/>
      <c r="K37" s="167"/>
      <c r="L37" s="167"/>
      <c r="M37" s="167"/>
      <c r="N37" s="167"/>
      <c r="O37" s="167"/>
      <c r="P37" s="167"/>
      <c r="Q37" s="167"/>
      <c r="R37" s="167"/>
      <c r="S37" s="167"/>
      <c r="T37" s="167"/>
      <c r="U37" s="167"/>
    </row>
    <row r="38" spans="1:21" ht="17.25" customHeight="1" x14ac:dyDescent="0.25">
      <c r="A38" s="435"/>
      <c r="B38" s="436"/>
      <c r="C38" s="436"/>
      <c r="D38" s="436"/>
      <c r="E38" s="436"/>
      <c r="F38" s="436"/>
      <c r="G38" s="436"/>
      <c r="H38" s="436"/>
      <c r="I38" s="437"/>
      <c r="J38" s="167"/>
      <c r="K38" s="167"/>
      <c r="L38" s="167"/>
      <c r="M38" s="167"/>
      <c r="N38" s="167"/>
      <c r="O38" s="167"/>
      <c r="P38" s="167"/>
      <c r="Q38" s="167"/>
      <c r="R38" s="167"/>
      <c r="S38" s="167"/>
      <c r="T38" s="167"/>
      <c r="U38" s="167"/>
    </row>
    <row r="39" spans="1:21" ht="17.25" customHeight="1" x14ac:dyDescent="0.2">
      <c r="A39" s="99"/>
      <c r="B39" s="100"/>
      <c r="C39" s="100"/>
      <c r="D39" s="100"/>
      <c r="E39" s="100"/>
      <c r="F39" s="100"/>
      <c r="G39" s="100"/>
      <c r="H39" s="100"/>
      <c r="I39" s="101"/>
      <c r="J39" s="167"/>
      <c r="K39" s="167"/>
      <c r="L39" s="167"/>
      <c r="M39" s="167"/>
      <c r="N39" s="167"/>
      <c r="O39" s="167"/>
      <c r="P39" s="167"/>
      <c r="Q39" s="167"/>
      <c r="R39" s="167"/>
      <c r="S39" s="167"/>
      <c r="T39" s="167"/>
      <c r="U39" s="167"/>
    </row>
    <row r="40" spans="1:21" ht="102" customHeight="1" x14ac:dyDescent="0.25">
      <c r="A40" s="435" t="s">
        <v>187</v>
      </c>
      <c r="B40" s="436"/>
      <c r="C40" s="436"/>
      <c r="D40" s="436"/>
      <c r="E40" s="436"/>
      <c r="F40" s="436"/>
      <c r="G40" s="436"/>
      <c r="H40" s="436"/>
      <c r="I40" s="437"/>
      <c r="J40" s="167"/>
      <c r="K40" s="167"/>
      <c r="L40" s="167"/>
      <c r="M40" s="167"/>
      <c r="N40" s="167"/>
      <c r="O40" s="167"/>
      <c r="P40" s="167"/>
      <c r="Q40" s="167"/>
      <c r="R40" s="167"/>
      <c r="S40" s="167"/>
      <c r="T40" s="167"/>
      <c r="U40" s="167"/>
    </row>
    <row r="41" spans="1:21" ht="21" customHeight="1" x14ac:dyDescent="0.2">
      <c r="A41" s="99"/>
      <c r="B41" s="100"/>
      <c r="C41" s="100"/>
      <c r="D41" s="100"/>
      <c r="E41" s="100"/>
      <c r="F41" s="100"/>
      <c r="G41" s="100"/>
      <c r="H41" s="100"/>
      <c r="I41" s="101"/>
      <c r="J41" s="167"/>
      <c r="K41" s="167"/>
      <c r="L41" s="167"/>
      <c r="M41" s="167"/>
      <c r="N41" s="167"/>
      <c r="O41" s="167"/>
      <c r="P41" s="167"/>
      <c r="Q41" s="167"/>
      <c r="R41" s="167"/>
      <c r="S41" s="167"/>
      <c r="T41" s="167"/>
      <c r="U41" s="167"/>
    </row>
    <row r="42" spans="1:21" ht="81" customHeight="1" x14ac:dyDescent="0.25">
      <c r="A42" s="438" t="s">
        <v>190</v>
      </c>
      <c r="B42" s="439"/>
      <c r="C42" s="439"/>
      <c r="D42" s="439"/>
      <c r="E42" s="439"/>
      <c r="F42" s="439"/>
      <c r="G42" s="439"/>
      <c r="H42" s="439"/>
      <c r="I42" s="440"/>
      <c r="J42" s="167"/>
      <c r="K42" s="167"/>
      <c r="L42" s="167"/>
      <c r="M42" s="167"/>
      <c r="N42" s="167"/>
      <c r="O42" s="167"/>
      <c r="P42" s="167"/>
      <c r="Q42" s="167"/>
      <c r="R42" s="167"/>
      <c r="S42" s="167"/>
      <c r="T42" s="167"/>
      <c r="U42" s="167"/>
    </row>
    <row r="43" spans="1:21" ht="22.5" customHeight="1" x14ac:dyDescent="0.25">
      <c r="A43" s="435"/>
      <c r="B43" s="436"/>
      <c r="C43" s="436"/>
      <c r="D43" s="436"/>
      <c r="E43" s="436"/>
      <c r="F43" s="436"/>
      <c r="G43" s="436"/>
      <c r="H43" s="436"/>
      <c r="I43" s="437"/>
      <c r="J43" s="167"/>
      <c r="K43" s="167"/>
      <c r="L43" s="167"/>
      <c r="M43" s="167"/>
      <c r="N43" s="167"/>
      <c r="O43" s="167"/>
      <c r="P43" s="167"/>
      <c r="Q43" s="167"/>
      <c r="R43" s="167"/>
      <c r="S43" s="167"/>
      <c r="T43" s="167"/>
      <c r="U43" s="167"/>
    </row>
    <row r="44" spans="1:21" ht="16" thickBot="1" x14ac:dyDescent="0.25">
      <c r="A44" s="105"/>
      <c r="B44" s="106"/>
      <c r="C44" s="106"/>
      <c r="D44" s="106"/>
      <c r="E44" s="106"/>
      <c r="F44" s="106"/>
      <c r="G44" s="106"/>
      <c r="H44" s="106"/>
      <c r="I44" s="107"/>
      <c r="J44" s="167"/>
      <c r="K44" s="167"/>
      <c r="L44" s="167"/>
      <c r="M44" s="167"/>
      <c r="N44" s="167"/>
      <c r="O44" s="167"/>
      <c r="P44" s="167"/>
      <c r="Q44" s="167"/>
      <c r="R44" s="167"/>
      <c r="S44" s="167"/>
      <c r="T44" s="167"/>
      <c r="U44" s="167"/>
    </row>
    <row r="45" spans="1:21" ht="25" x14ac:dyDescent="0.3">
      <c r="A45" s="441" t="s">
        <v>189</v>
      </c>
      <c r="B45" s="442"/>
      <c r="C45" s="442"/>
      <c r="D45" s="442"/>
      <c r="E45" s="442"/>
      <c r="F45" s="442"/>
      <c r="G45" s="442"/>
      <c r="H45" s="442"/>
      <c r="I45" s="442"/>
      <c r="J45" s="167"/>
      <c r="K45" s="167"/>
      <c r="L45" s="167"/>
      <c r="M45" s="167"/>
      <c r="N45" s="167"/>
      <c r="O45" s="167"/>
      <c r="P45" s="167"/>
      <c r="Q45" s="167"/>
      <c r="R45" s="167"/>
      <c r="S45" s="167"/>
      <c r="T45" s="167"/>
      <c r="U45" s="167"/>
    </row>
    <row r="46" spans="1:21" x14ac:dyDescent="0.2">
      <c r="A46" s="94"/>
      <c r="B46" s="94"/>
      <c r="C46" s="94"/>
      <c r="D46" s="94"/>
      <c r="E46" s="94"/>
      <c r="F46" s="94"/>
      <c r="G46" s="94"/>
      <c r="H46" s="94"/>
      <c r="I46" s="94"/>
      <c r="J46" s="167"/>
      <c r="K46" s="167"/>
      <c r="L46" s="167"/>
      <c r="M46" s="167"/>
      <c r="N46" s="167"/>
      <c r="O46" s="167"/>
      <c r="P46" s="167"/>
      <c r="Q46" s="167"/>
      <c r="R46" s="167"/>
      <c r="S46" s="167"/>
      <c r="T46" s="167"/>
      <c r="U46" s="167"/>
    </row>
    <row r="47" spans="1:21" ht="53.25" customHeight="1" x14ac:dyDescent="0.3">
      <c r="A47" s="452" t="s">
        <v>151</v>
      </c>
      <c r="B47" s="453"/>
      <c r="C47" s="453"/>
      <c r="D47" s="453"/>
      <c r="E47" s="453"/>
      <c r="F47" s="453"/>
      <c r="G47" s="453"/>
      <c r="H47" s="453"/>
      <c r="I47" s="453"/>
      <c r="J47" s="167"/>
      <c r="K47" s="167"/>
      <c r="L47" s="167"/>
      <c r="M47" s="167"/>
      <c r="N47" s="167"/>
      <c r="O47" s="167"/>
      <c r="P47" s="167"/>
      <c r="Q47" s="167"/>
      <c r="R47" s="167"/>
      <c r="S47" s="167"/>
      <c r="T47" s="167"/>
      <c r="U47" s="167"/>
    </row>
    <row r="48" spans="1:21" ht="15" customHeight="1" x14ac:dyDescent="0.2">
      <c r="A48" s="432" t="s">
        <v>159</v>
      </c>
      <c r="B48" s="433"/>
      <c r="C48" s="433"/>
      <c r="D48" s="433"/>
      <c r="E48" s="433"/>
      <c r="F48" s="433"/>
      <c r="G48" s="433"/>
      <c r="H48" s="433"/>
      <c r="I48" s="433"/>
      <c r="J48" s="167"/>
      <c r="K48" s="167"/>
      <c r="L48" s="167"/>
      <c r="M48" s="167"/>
      <c r="N48" s="167"/>
      <c r="O48" s="167"/>
      <c r="P48" s="167"/>
      <c r="Q48" s="167"/>
      <c r="R48" s="167"/>
      <c r="S48" s="167"/>
      <c r="T48" s="167"/>
      <c r="U48" s="167"/>
    </row>
    <row r="49" spans="1:21" ht="77.25" customHeight="1" thickBot="1" x14ac:dyDescent="0.25">
      <c r="A49" s="434"/>
      <c r="B49" s="434"/>
      <c r="C49" s="434"/>
      <c r="D49" s="434"/>
      <c r="E49" s="434"/>
      <c r="F49" s="434"/>
      <c r="G49" s="434"/>
      <c r="H49" s="434"/>
      <c r="I49" s="434"/>
      <c r="J49" s="167"/>
      <c r="K49" s="167"/>
      <c r="L49" s="167"/>
      <c r="M49" s="167"/>
      <c r="N49" s="167"/>
      <c r="O49" s="167"/>
      <c r="P49" s="167"/>
      <c r="Q49" s="167"/>
      <c r="R49" s="167"/>
      <c r="S49" s="167"/>
      <c r="T49" s="167"/>
      <c r="U49" s="167"/>
    </row>
    <row r="50" spans="1:21" ht="35" thickBot="1" x14ac:dyDescent="0.35">
      <c r="A50" s="168" t="s">
        <v>128</v>
      </c>
      <c r="B50" s="140" t="s">
        <v>230</v>
      </c>
      <c r="C50" s="130" t="s">
        <v>56</v>
      </c>
      <c r="D50" s="141" t="s">
        <v>129</v>
      </c>
      <c r="E50" s="132" t="s">
        <v>130</v>
      </c>
      <c r="F50" s="142" t="s">
        <v>131</v>
      </c>
      <c r="G50" s="134" t="s">
        <v>132</v>
      </c>
      <c r="H50" s="135" t="s">
        <v>133</v>
      </c>
      <c r="I50" s="139" t="s">
        <v>134</v>
      </c>
      <c r="J50" s="167"/>
      <c r="K50" s="167"/>
      <c r="L50" s="167"/>
      <c r="M50" s="167"/>
      <c r="N50" s="167"/>
      <c r="O50" s="167"/>
      <c r="P50" s="167"/>
      <c r="Q50" s="167"/>
      <c r="R50" s="167"/>
      <c r="S50" s="167"/>
      <c r="T50" s="167"/>
      <c r="U50" s="167"/>
    </row>
    <row r="51" spans="1:21" x14ac:dyDescent="0.2">
      <c r="A51" s="78" t="s">
        <v>284</v>
      </c>
      <c r="B51" s="179">
        <v>101.6</v>
      </c>
      <c r="C51" s="128">
        <v>44.9</v>
      </c>
      <c r="D51" s="229">
        <v>0.4</v>
      </c>
      <c r="E51" s="54">
        <v>20</v>
      </c>
      <c r="F51" s="232">
        <v>0.2</v>
      </c>
      <c r="G51" s="57">
        <v>22</v>
      </c>
      <c r="H51" s="236">
        <v>7.0000000000000007E-2</v>
      </c>
      <c r="I51" s="137">
        <v>14.7</v>
      </c>
      <c r="J51" s="167"/>
      <c r="K51" s="167"/>
      <c r="L51" s="167"/>
      <c r="M51" s="167"/>
      <c r="N51" s="167"/>
      <c r="O51" s="167"/>
      <c r="P51" s="167"/>
      <c r="Q51" s="167"/>
      <c r="R51" s="167"/>
      <c r="S51" s="167"/>
      <c r="T51" s="167"/>
      <c r="U51" s="167"/>
    </row>
    <row r="52" spans="1:21" x14ac:dyDescent="0.2">
      <c r="A52" s="79" t="s">
        <v>73</v>
      </c>
      <c r="B52" s="80">
        <v>142.9</v>
      </c>
      <c r="C52" s="127">
        <v>79.900000000000006</v>
      </c>
      <c r="D52" s="230">
        <v>0.4</v>
      </c>
      <c r="E52" s="55">
        <v>20</v>
      </c>
      <c r="F52" s="233">
        <v>0.2</v>
      </c>
      <c r="G52" s="58">
        <v>22</v>
      </c>
      <c r="H52" s="237">
        <v>7.0000000000000007E-2</v>
      </c>
      <c r="I52" s="136">
        <v>14.7</v>
      </c>
      <c r="J52" s="167"/>
      <c r="K52" s="167"/>
      <c r="L52" s="167"/>
      <c r="M52" s="167"/>
      <c r="N52" s="167"/>
      <c r="O52" s="167"/>
      <c r="P52" s="167"/>
      <c r="Q52" s="167"/>
      <c r="R52" s="167"/>
      <c r="S52" s="167"/>
      <c r="T52" s="167"/>
      <c r="U52" s="167"/>
    </row>
    <row r="53" spans="1:21" x14ac:dyDescent="0.2">
      <c r="A53" s="79" t="s">
        <v>303</v>
      </c>
      <c r="B53" s="179">
        <v>159.35</v>
      </c>
      <c r="C53" s="127">
        <v>29.9</v>
      </c>
      <c r="D53" s="230">
        <v>0.98</v>
      </c>
      <c r="E53" s="55">
        <v>49</v>
      </c>
      <c r="F53" s="233">
        <v>0.49</v>
      </c>
      <c r="G53" s="58">
        <v>53.9</v>
      </c>
      <c r="H53" s="237">
        <v>0.16200000000000001</v>
      </c>
      <c r="I53" s="136">
        <v>34.020000000000003</v>
      </c>
      <c r="J53" s="167"/>
      <c r="K53" s="167"/>
      <c r="L53" s="167"/>
      <c r="M53" s="167"/>
      <c r="N53" s="167"/>
      <c r="O53" s="167"/>
      <c r="P53" s="167"/>
      <c r="Q53" s="167"/>
      <c r="R53" s="167"/>
      <c r="S53" s="167"/>
      <c r="T53" s="167"/>
      <c r="U53" s="167"/>
    </row>
    <row r="54" spans="1:21" x14ac:dyDescent="0.2">
      <c r="A54" s="79" t="s">
        <v>278</v>
      </c>
      <c r="B54" s="80">
        <v>237.73000000000002</v>
      </c>
      <c r="C54" s="127">
        <v>84.43</v>
      </c>
      <c r="D54" s="230">
        <v>1.1000000000000001</v>
      </c>
      <c r="E54" s="55">
        <v>55</v>
      </c>
      <c r="F54" s="233">
        <v>0.6</v>
      </c>
      <c r="G54" s="58">
        <v>60.5</v>
      </c>
      <c r="H54" s="237">
        <v>0.2</v>
      </c>
      <c r="I54" s="136">
        <v>37.799999999999997</v>
      </c>
      <c r="J54" s="167"/>
      <c r="K54" s="167"/>
      <c r="L54" s="167"/>
      <c r="M54" s="167"/>
      <c r="N54" s="167"/>
      <c r="O54" s="167"/>
      <c r="P54" s="167"/>
      <c r="Q54" s="167"/>
      <c r="R54" s="167"/>
      <c r="S54" s="167"/>
      <c r="T54" s="167"/>
      <c r="U54" s="167"/>
    </row>
    <row r="55" spans="1:21" x14ac:dyDescent="0.2">
      <c r="A55" s="16" t="s">
        <v>218</v>
      </c>
      <c r="B55" s="80">
        <v>284.97000000000003</v>
      </c>
      <c r="C55" s="127">
        <v>32.97</v>
      </c>
      <c r="D55" s="230">
        <v>1.8</v>
      </c>
      <c r="E55" s="55">
        <v>90</v>
      </c>
      <c r="F55" s="233">
        <v>0.9</v>
      </c>
      <c r="G55" s="58">
        <v>99</v>
      </c>
      <c r="H55" s="237">
        <v>0.3</v>
      </c>
      <c r="I55" s="136">
        <v>63</v>
      </c>
      <c r="J55" s="167"/>
      <c r="K55" s="167"/>
      <c r="L55" s="167"/>
      <c r="M55" s="167"/>
      <c r="N55" s="167"/>
      <c r="O55" s="167"/>
      <c r="P55" s="167"/>
      <c r="Q55" s="167"/>
      <c r="R55" s="167"/>
      <c r="S55" s="167"/>
      <c r="T55" s="167"/>
      <c r="U55" s="167"/>
    </row>
    <row r="56" spans="1:21" x14ac:dyDescent="0.2">
      <c r="A56" s="16" t="s">
        <v>282</v>
      </c>
      <c r="B56" s="80">
        <v>288.89</v>
      </c>
      <c r="C56" s="127">
        <v>17.989999999999998</v>
      </c>
      <c r="D56" s="230">
        <v>1.94</v>
      </c>
      <c r="E56" s="55">
        <v>97</v>
      </c>
      <c r="F56" s="233">
        <v>0.97</v>
      </c>
      <c r="G56" s="58">
        <v>106.7</v>
      </c>
      <c r="H56" s="237">
        <v>0.32</v>
      </c>
      <c r="I56" s="136">
        <v>67.2</v>
      </c>
      <c r="J56" s="167"/>
      <c r="K56" s="167"/>
      <c r="L56" s="167"/>
      <c r="M56" s="167"/>
      <c r="N56" s="167"/>
      <c r="O56" s="167"/>
      <c r="P56" s="167"/>
      <c r="Q56" s="167"/>
      <c r="R56" s="167"/>
      <c r="S56" s="167"/>
      <c r="T56" s="167"/>
      <c r="U56" s="167"/>
    </row>
    <row r="57" spans="1:21" x14ac:dyDescent="0.2">
      <c r="A57" s="16" t="s">
        <v>150</v>
      </c>
      <c r="B57" s="80">
        <v>290.92</v>
      </c>
      <c r="C57" s="127">
        <v>80.92</v>
      </c>
      <c r="D57" s="230">
        <v>1.5</v>
      </c>
      <c r="E57" s="55">
        <v>75</v>
      </c>
      <c r="F57" s="233">
        <v>0.75</v>
      </c>
      <c r="G57" s="58">
        <v>82.5</v>
      </c>
      <c r="H57" s="237">
        <v>0.25</v>
      </c>
      <c r="I57" s="136">
        <v>52.5</v>
      </c>
      <c r="J57" s="167"/>
      <c r="K57" s="167"/>
      <c r="L57" s="167"/>
      <c r="M57" s="167"/>
      <c r="N57" s="167"/>
      <c r="O57" s="167"/>
      <c r="P57" s="167"/>
      <c r="Q57" s="167"/>
      <c r="R57" s="167"/>
      <c r="S57" s="167"/>
      <c r="T57" s="167"/>
      <c r="U57" s="167"/>
    </row>
    <row r="58" spans="1:21" x14ac:dyDescent="0.2">
      <c r="A58" s="16" t="s">
        <v>164</v>
      </c>
      <c r="B58" s="80">
        <v>305.3</v>
      </c>
      <c r="C58" s="127">
        <v>68</v>
      </c>
      <c r="D58" s="230">
        <v>1.7</v>
      </c>
      <c r="E58" s="55">
        <v>85</v>
      </c>
      <c r="F58" s="233">
        <v>0.9</v>
      </c>
      <c r="G58" s="58">
        <v>93.5</v>
      </c>
      <c r="H58" s="237">
        <v>0.3</v>
      </c>
      <c r="I58" s="136">
        <v>58.8</v>
      </c>
      <c r="J58" s="167"/>
      <c r="K58" s="167"/>
      <c r="L58" s="167"/>
      <c r="M58" s="167"/>
      <c r="N58" s="167"/>
      <c r="O58" s="167"/>
      <c r="P58" s="167"/>
      <c r="Q58" s="167"/>
      <c r="R58" s="167"/>
      <c r="S58" s="167"/>
      <c r="T58" s="167"/>
      <c r="U58" s="167"/>
    </row>
    <row r="59" spans="1:21" x14ac:dyDescent="0.2">
      <c r="A59" s="16" t="s">
        <v>162</v>
      </c>
      <c r="B59" s="80">
        <v>342.1</v>
      </c>
      <c r="C59" s="127">
        <v>25</v>
      </c>
      <c r="D59" s="230">
        <v>2.2599999999999998</v>
      </c>
      <c r="E59" s="55">
        <v>113</v>
      </c>
      <c r="F59" s="233">
        <v>1.1299999999999999</v>
      </c>
      <c r="G59" s="58">
        <v>124.3</v>
      </c>
      <c r="H59" s="237">
        <v>0.4</v>
      </c>
      <c r="I59" s="136">
        <v>79.8</v>
      </c>
      <c r="J59" s="167"/>
      <c r="K59" s="167"/>
      <c r="L59" s="167"/>
      <c r="M59" s="167"/>
      <c r="N59" s="167"/>
      <c r="O59" s="167"/>
      <c r="P59" s="167"/>
      <c r="Q59" s="167"/>
      <c r="R59" s="167"/>
      <c r="S59" s="167"/>
      <c r="T59" s="167"/>
      <c r="U59" s="167"/>
    </row>
    <row r="60" spans="1:21" x14ac:dyDescent="0.2">
      <c r="A60" s="16" t="s">
        <v>289</v>
      </c>
      <c r="B60" s="179">
        <v>358.4</v>
      </c>
      <c r="C60" s="127">
        <v>35</v>
      </c>
      <c r="D60" s="230">
        <v>2.3199999999999998</v>
      </c>
      <c r="E60" s="55">
        <v>116</v>
      </c>
      <c r="F60" s="233">
        <v>1.2</v>
      </c>
      <c r="G60" s="58">
        <v>127.6</v>
      </c>
      <c r="H60" s="237">
        <v>0.38</v>
      </c>
      <c r="I60" s="136">
        <v>79.8</v>
      </c>
      <c r="J60" s="167"/>
      <c r="K60" s="167"/>
      <c r="L60" s="167"/>
      <c r="M60" s="167"/>
      <c r="N60" s="167"/>
      <c r="O60" s="167"/>
      <c r="P60" s="167"/>
      <c r="Q60" s="167"/>
      <c r="R60" s="167"/>
      <c r="S60" s="167"/>
      <c r="T60" s="167"/>
      <c r="U60" s="167"/>
    </row>
    <row r="61" spans="1:21" x14ac:dyDescent="0.2">
      <c r="A61" s="16" t="s">
        <v>161</v>
      </c>
      <c r="B61" s="80">
        <v>369.45</v>
      </c>
      <c r="C61" s="127">
        <v>18.75</v>
      </c>
      <c r="D61" s="230">
        <v>2.5</v>
      </c>
      <c r="E61" s="55">
        <v>125</v>
      </c>
      <c r="F61" s="233">
        <v>1.25</v>
      </c>
      <c r="G61" s="58">
        <v>137.5</v>
      </c>
      <c r="H61" s="237">
        <v>0.42</v>
      </c>
      <c r="I61" s="136">
        <v>88.2</v>
      </c>
      <c r="J61" s="167"/>
      <c r="K61" s="167"/>
      <c r="L61" s="167"/>
      <c r="M61" s="167"/>
      <c r="N61" s="167"/>
      <c r="O61" s="167"/>
      <c r="P61" s="167"/>
      <c r="Q61" s="167"/>
      <c r="R61" s="167"/>
      <c r="S61" s="167"/>
      <c r="T61" s="167"/>
      <c r="U61" s="167"/>
    </row>
    <row r="62" spans="1:21" x14ac:dyDescent="0.2">
      <c r="A62" s="16" t="s">
        <v>50</v>
      </c>
      <c r="B62" s="80">
        <v>378.15000000000003</v>
      </c>
      <c r="C62" s="127">
        <v>14.85</v>
      </c>
      <c r="D62" s="230">
        <v>2.6</v>
      </c>
      <c r="E62" s="55">
        <v>130</v>
      </c>
      <c r="F62" s="233">
        <v>1.3</v>
      </c>
      <c r="G62" s="58">
        <v>143</v>
      </c>
      <c r="H62" s="237">
        <v>0.43</v>
      </c>
      <c r="I62" s="136">
        <v>90.3</v>
      </c>
      <c r="J62" s="167"/>
      <c r="K62" s="167"/>
      <c r="L62" s="167"/>
      <c r="M62" s="167"/>
      <c r="N62" s="167"/>
      <c r="O62" s="167"/>
      <c r="P62" s="167"/>
      <c r="Q62" s="167"/>
      <c r="R62" s="167"/>
      <c r="S62" s="167"/>
      <c r="T62" s="167"/>
      <c r="U62" s="167"/>
    </row>
    <row r="63" spans="1:21" x14ac:dyDescent="0.2">
      <c r="A63" s="16" t="s">
        <v>287</v>
      </c>
      <c r="B63" s="80">
        <v>379.7</v>
      </c>
      <c r="C63" s="127">
        <v>29</v>
      </c>
      <c r="D63" s="230">
        <v>2.5</v>
      </c>
      <c r="E63" s="55">
        <v>125</v>
      </c>
      <c r="F63" s="233">
        <v>1.3</v>
      </c>
      <c r="G63" s="58">
        <v>137.5</v>
      </c>
      <c r="H63" s="237">
        <v>0.4</v>
      </c>
      <c r="I63" s="136">
        <v>88.2</v>
      </c>
      <c r="J63" s="167"/>
      <c r="K63" s="167"/>
      <c r="L63" s="167"/>
      <c r="M63" s="167"/>
      <c r="N63" s="167"/>
      <c r="O63" s="167"/>
      <c r="P63" s="167"/>
      <c r="Q63" s="167"/>
      <c r="R63" s="167"/>
      <c r="S63" s="167"/>
      <c r="T63" s="167"/>
      <c r="U63" s="167"/>
    </row>
    <row r="64" spans="1:21" x14ac:dyDescent="0.2">
      <c r="A64" s="16" t="s">
        <v>279</v>
      </c>
      <c r="B64" s="179">
        <v>381</v>
      </c>
      <c r="C64" s="127">
        <v>45</v>
      </c>
      <c r="D64" s="230">
        <v>2.4</v>
      </c>
      <c r="E64" s="55">
        <v>120</v>
      </c>
      <c r="F64" s="233">
        <v>1.2</v>
      </c>
      <c r="G64" s="58">
        <v>132</v>
      </c>
      <c r="H64" s="237">
        <v>0.4</v>
      </c>
      <c r="I64" s="136">
        <v>84</v>
      </c>
      <c r="J64" s="167"/>
      <c r="K64" s="167"/>
      <c r="L64" s="167"/>
      <c r="M64" s="167"/>
      <c r="N64" s="167"/>
      <c r="O64" s="167"/>
      <c r="P64" s="167"/>
      <c r="Q64" s="167"/>
      <c r="R64" s="167"/>
      <c r="S64" s="167"/>
      <c r="T64" s="167"/>
      <c r="U64" s="167"/>
    </row>
    <row r="65" spans="1:21" x14ac:dyDescent="0.2">
      <c r="A65" s="16" t="s">
        <v>1</v>
      </c>
      <c r="B65" s="80">
        <v>471.90000000000003</v>
      </c>
      <c r="C65" s="127">
        <v>67.099999999999994</v>
      </c>
      <c r="D65" s="230">
        <v>2.9</v>
      </c>
      <c r="E65" s="55">
        <v>145</v>
      </c>
      <c r="F65" s="233">
        <v>1.45</v>
      </c>
      <c r="G65" s="58">
        <v>159</v>
      </c>
      <c r="H65" s="237">
        <v>0.48</v>
      </c>
      <c r="I65" s="136">
        <v>100.8</v>
      </c>
      <c r="J65" s="167"/>
      <c r="K65" s="167"/>
      <c r="L65" s="167"/>
      <c r="M65" s="167"/>
      <c r="N65" s="167"/>
      <c r="O65" s="167"/>
      <c r="P65" s="167"/>
      <c r="Q65" s="167"/>
      <c r="R65" s="167"/>
      <c r="S65" s="167"/>
      <c r="T65" s="167"/>
      <c r="U65" s="167"/>
    </row>
    <row r="66" spans="1:21" x14ac:dyDescent="0.2">
      <c r="A66" s="16" t="s">
        <v>221</v>
      </c>
      <c r="B66" s="80">
        <v>552.9</v>
      </c>
      <c r="C66" s="127">
        <v>111.9</v>
      </c>
      <c r="D66" s="230">
        <v>3.2</v>
      </c>
      <c r="E66" s="55">
        <v>160</v>
      </c>
      <c r="F66" s="233">
        <v>1.6</v>
      </c>
      <c r="G66" s="58">
        <v>176</v>
      </c>
      <c r="H66" s="237">
        <v>0.5</v>
      </c>
      <c r="I66" s="136">
        <v>105</v>
      </c>
      <c r="J66" s="167"/>
      <c r="K66" s="167"/>
      <c r="L66" s="167"/>
      <c r="M66" s="167"/>
      <c r="N66" s="167"/>
      <c r="O66" s="167"/>
      <c r="P66" s="167"/>
      <c r="Q66" s="167"/>
      <c r="R66" s="167"/>
      <c r="S66" s="167"/>
      <c r="T66" s="167"/>
      <c r="U66" s="167"/>
    </row>
    <row r="67" spans="1:21" x14ac:dyDescent="0.2">
      <c r="A67" s="16" t="s">
        <v>46</v>
      </c>
      <c r="B67" s="80">
        <v>574</v>
      </c>
      <c r="C67" s="127">
        <v>112</v>
      </c>
      <c r="D67" s="230">
        <v>3.3</v>
      </c>
      <c r="E67" s="55">
        <v>165</v>
      </c>
      <c r="F67" s="233">
        <v>1.65</v>
      </c>
      <c r="G67" s="58">
        <v>181.5</v>
      </c>
      <c r="H67" s="237">
        <v>0.6</v>
      </c>
      <c r="I67" s="136">
        <v>115.5</v>
      </c>
      <c r="J67" s="167"/>
      <c r="K67" s="167"/>
      <c r="L67" s="167"/>
      <c r="M67" s="167"/>
      <c r="N67" s="167"/>
      <c r="O67" s="167"/>
      <c r="P67" s="167"/>
      <c r="Q67" s="167"/>
      <c r="R67" s="167"/>
      <c r="S67" s="167"/>
      <c r="T67" s="167"/>
      <c r="U67" s="167"/>
    </row>
    <row r="68" spans="1:21" x14ac:dyDescent="0.2">
      <c r="A68" s="16" t="s">
        <v>7</v>
      </c>
      <c r="B68" s="80">
        <v>602</v>
      </c>
      <c r="C68" s="127">
        <v>140</v>
      </c>
      <c r="D68" s="230">
        <v>3.3</v>
      </c>
      <c r="E68" s="55">
        <v>165</v>
      </c>
      <c r="F68" s="233">
        <v>1.65</v>
      </c>
      <c r="G68" s="58">
        <v>181.5</v>
      </c>
      <c r="H68" s="237">
        <v>0.6</v>
      </c>
      <c r="I68" s="136">
        <v>115.5</v>
      </c>
      <c r="J68" s="167"/>
      <c r="K68" s="167"/>
      <c r="L68" s="167"/>
      <c r="M68" s="167"/>
      <c r="N68" s="167"/>
      <c r="O68" s="167"/>
      <c r="P68" s="167"/>
      <c r="Q68" s="167"/>
      <c r="R68" s="167"/>
      <c r="S68" s="167"/>
      <c r="T68" s="167"/>
      <c r="U68" s="167"/>
    </row>
    <row r="69" spans="1:21" x14ac:dyDescent="0.2">
      <c r="A69" s="16" t="s">
        <v>163</v>
      </c>
      <c r="B69" s="80">
        <v>630.83999999999992</v>
      </c>
      <c r="C69" s="127">
        <v>399.84</v>
      </c>
      <c r="D69" s="230">
        <v>1.6</v>
      </c>
      <c r="E69" s="55">
        <v>80</v>
      </c>
      <c r="F69" s="233">
        <v>0.8</v>
      </c>
      <c r="G69" s="58">
        <v>88</v>
      </c>
      <c r="H69" s="237">
        <v>0.3</v>
      </c>
      <c r="I69" s="136">
        <v>63</v>
      </c>
      <c r="J69" s="167"/>
      <c r="K69" s="167"/>
      <c r="L69" s="167"/>
      <c r="M69" s="167"/>
      <c r="N69" s="167"/>
      <c r="O69" s="167"/>
      <c r="P69" s="167"/>
      <c r="Q69" s="167"/>
      <c r="R69" s="167"/>
      <c r="S69" s="167"/>
      <c r="T69" s="167"/>
      <c r="U69" s="167"/>
    </row>
    <row r="70" spans="1:21" x14ac:dyDescent="0.2">
      <c r="A70" s="79" t="s">
        <v>5</v>
      </c>
      <c r="B70" s="80">
        <v>735.4</v>
      </c>
      <c r="C70" s="127">
        <v>118</v>
      </c>
      <c r="D70" s="230">
        <v>4.4000000000000004</v>
      </c>
      <c r="E70" s="55">
        <v>220</v>
      </c>
      <c r="F70" s="233">
        <v>2.2000000000000002</v>
      </c>
      <c r="G70" s="58">
        <v>242</v>
      </c>
      <c r="H70" s="237">
        <v>0.74</v>
      </c>
      <c r="I70" s="136">
        <v>155.4</v>
      </c>
      <c r="J70" s="167"/>
      <c r="K70" s="167"/>
      <c r="L70" s="167"/>
      <c r="M70" s="167"/>
      <c r="N70" s="167"/>
      <c r="O70" s="167"/>
      <c r="P70" s="167"/>
      <c r="Q70" s="167"/>
      <c r="R70" s="167"/>
      <c r="S70" s="167"/>
      <c r="T70" s="167"/>
      <c r="U70" s="167"/>
    </row>
    <row r="71" spans="1:21" x14ac:dyDescent="0.2">
      <c r="A71" s="79" t="s">
        <v>8</v>
      </c>
      <c r="B71" s="80">
        <v>799.05</v>
      </c>
      <c r="C71" s="127">
        <v>99.75</v>
      </c>
      <c r="D71" s="230">
        <v>5</v>
      </c>
      <c r="E71" s="55">
        <v>250</v>
      </c>
      <c r="F71" s="233">
        <v>2.5</v>
      </c>
      <c r="G71" s="58">
        <v>275</v>
      </c>
      <c r="H71" s="237">
        <v>0.8</v>
      </c>
      <c r="I71" s="136">
        <v>174.3</v>
      </c>
      <c r="J71" s="167"/>
      <c r="K71" s="167"/>
      <c r="L71" s="167"/>
      <c r="M71" s="167"/>
      <c r="N71" s="167"/>
      <c r="O71" s="167"/>
      <c r="P71" s="167"/>
      <c r="Q71" s="167"/>
      <c r="R71" s="167"/>
      <c r="S71" s="167"/>
      <c r="T71" s="167"/>
      <c r="U71" s="167"/>
    </row>
    <row r="72" spans="1:21" x14ac:dyDescent="0.2">
      <c r="A72" s="79" t="s">
        <v>295</v>
      </c>
      <c r="B72" s="179">
        <v>898.6</v>
      </c>
      <c r="C72" s="127">
        <v>297</v>
      </c>
      <c r="D72" s="229">
        <v>4.3</v>
      </c>
      <c r="E72" s="54">
        <v>215</v>
      </c>
      <c r="F72" s="232">
        <v>2.1</v>
      </c>
      <c r="G72" s="57">
        <v>235</v>
      </c>
      <c r="H72" s="236">
        <v>0.7</v>
      </c>
      <c r="I72" s="137">
        <v>151</v>
      </c>
      <c r="J72" s="167"/>
      <c r="K72" s="167"/>
      <c r="L72" s="167"/>
      <c r="M72" s="167"/>
      <c r="N72" s="167"/>
      <c r="O72" s="167"/>
      <c r="P72" s="167"/>
      <c r="Q72" s="167"/>
      <c r="R72" s="167"/>
      <c r="S72" s="167"/>
      <c r="T72" s="167"/>
      <c r="U72" s="167"/>
    </row>
    <row r="73" spans="1:21" ht="16" thickBot="1" x14ac:dyDescent="0.25">
      <c r="A73" s="50" t="s">
        <v>44</v>
      </c>
      <c r="B73" s="80">
        <v>1222.7</v>
      </c>
      <c r="C73" s="129">
        <v>200</v>
      </c>
      <c r="D73" s="231">
        <v>7.3</v>
      </c>
      <c r="E73" s="131">
        <v>365</v>
      </c>
      <c r="F73" s="234">
        <v>3.7</v>
      </c>
      <c r="G73" s="133">
        <v>401.5</v>
      </c>
      <c r="H73" s="238">
        <v>1.2</v>
      </c>
      <c r="I73" s="138">
        <v>256.2</v>
      </c>
      <c r="J73" s="167"/>
      <c r="K73" s="167"/>
      <c r="L73" s="167"/>
      <c r="M73" s="167"/>
      <c r="N73" s="167"/>
      <c r="O73" s="167"/>
      <c r="P73" s="167"/>
      <c r="Q73" s="167"/>
      <c r="R73" s="167"/>
      <c r="S73" s="167"/>
      <c r="T73" s="167"/>
      <c r="U73" s="167"/>
    </row>
    <row r="74" spans="1:21" x14ac:dyDescent="0.2">
      <c r="A74" s="79"/>
      <c r="B74" s="80"/>
      <c r="C74" s="127"/>
      <c r="D74" s="230"/>
      <c r="E74" s="55"/>
      <c r="F74" s="233"/>
      <c r="G74" s="58"/>
      <c r="H74" s="237"/>
      <c r="I74" s="136"/>
      <c r="J74" s="167"/>
      <c r="K74" s="167"/>
      <c r="L74" s="167"/>
      <c r="M74" s="167"/>
      <c r="N74" s="167"/>
      <c r="O74" s="167"/>
      <c r="P74" s="167"/>
      <c r="Q74" s="167"/>
      <c r="R74" s="167"/>
      <c r="S74" s="167"/>
      <c r="T74" s="167"/>
      <c r="U74" s="167"/>
    </row>
    <row r="75" spans="1:21" ht="16" thickBot="1" x14ac:dyDescent="0.25">
      <c r="A75" s="50" t="s">
        <v>232</v>
      </c>
      <c r="B75" s="156"/>
      <c r="C75" s="165"/>
      <c r="D75" s="166"/>
      <c r="E75" s="56"/>
      <c r="F75" s="235"/>
      <c r="G75" s="59"/>
      <c r="H75" s="239"/>
      <c r="I75" s="163"/>
      <c r="J75" s="167"/>
      <c r="K75" s="167"/>
      <c r="L75" s="167"/>
      <c r="M75" s="167"/>
      <c r="N75" s="167"/>
      <c r="O75" s="167"/>
      <c r="P75" s="167"/>
      <c r="Q75" s="167"/>
      <c r="R75" s="167"/>
      <c r="S75" s="167"/>
      <c r="T75" s="167"/>
      <c r="U75" s="167"/>
    </row>
    <row r="76" spans="1:21" x14ac:dyDescent="0.2">
      <c r="J76" s="167"/>
      <c r="K76" s="167"/>
      <c r="L76" s="167"/>
      <c r="M76" s="167"/>
      <c r="N76" s="167"/>
      <c r="O76" s="167"/>
      <c r="P76" s="167"/>
      <c r="Q76" s="167"/>
      <c r="R76" s="167"/>
      <c r="S76" s="167"/>
      <c r="T76" s="167"/>
      <c r="U76" s="167"/>
    </row>
    <row r="77" spans="1:21" ht="15" customHeight="1" x14ac:dyDescent="0.2">
      <c r="A77" s="432" t="s">
        <v>159</v>
      </c>
      <c r="B77" s="433"/>
      <c r="C77" s="433"/>
      <c r="D77" s="433"/>
      <c r="E77" s="433"/>
      <c r="F77" s="433"/>
      <c r="G77" s="433"/>
      <c r="H77" s="433"/>
      <c r="I77" s="433"/>
      <c r="J77" s="167"/>
      <c r="K77" s="167"/>
      <c r="L77" s="167"/>
      <c r="M77" s="167"/>
      <c r="N77" s="167"/>
      <c r="O77" s="167"/>
      <c r="P77" s="167"/>
      <c r="Q77" s="167"/>
      <c r="R77" s="167"/>
      <c r="S77" s="167"/>
      <c r="T77" s="167"/>
      <c r="U77" s="167"/>
    </row>
    <row r="78" spans="1:21" ht="63.75" customHeight="1" thickBot="1" x14ac:dyDescent="0.25">
      <c r="A78" s="434"/>
      <c r="B78" s="434"/>
      <c r="C78" s="434"/>
      <c r="D78" s="434"/>
      <c r="E78" s="434"/>
      <c r="F78" s="434"/>
      <c r="G78" s="434"/>
      <c r="H78" s="434"/>
      <c r="I78" s="434"/>
      <c r="J78" s="167"/>
      <c r="K78" s="167"/>
      <c r="L78" s="167"/>
      <c r="M78" s="167"/>
      <c r="N78" s="167"/>
      <c r="O78" s="167"/>
      <c r="P78" s="167"/>
      <c r="Q78" s="167"/>
      <c r="R78" s="167"/>
      <c r="S78" s="167"/>
      <c r="T78" s="167"/>
      <c r="U78" s="167"/>
    </row>
    <row r="79" spans="1:21" ht="35" thickBot="1" x14ac:dyDescent="0.35">
      <c r="A79" s="168" t="s">
        <v>233</v>
      </c>
      <c r="B79" s="81" t="s">
        <v>135</v>
      </c>
      <c r="C79" s="130" t="s">
        <v>56</v>
      </c>
      <c r="D79" s="141" t="s">
        <v>129</v>
      </c>
      <c r="E79" s="132" t="s">
        <v>130</v>
      </c>
      <c r="F79" s="142" t="s">
        <v>131</v>
      </c>
      <c r="G79" s="134" t="s">
        <v>132</v>
      </c>
      <c r="H79" s="135" t="s">
        <v>133</v>
      </c>
      <c r="I79" s="139" t="s">
        <v>134</v>
      </c>
      <c r="J79" s="167"/>
      <c r="K79" s="167"/>
      <c r="L79" s="167"/>
      <c r="M79" s="167"/>
      <c r="N79" s="167"/>
      <c r="O79" s="167"/>
      <c r="P79" s="167"/>
      <c r="Q79" s="167"/>
      <c r="R79" s="167"/>
      <c r="S79" s="167"/>
      <c r="T79" s="167"/>
      <c r="U79" s="167"/>
    </row>
    <row r="80" spans="1:21" x14ac:dyDescent="0.2">
      <c r="A80" s="78" t="s">
        <v>286</v>
      </c>
      <c r="B80" s="179">
        <v>240.9</v>
      </c>
      <c r="C80" s="128">
        <v>44.9</v>
      </c>
      <c r="D80" s="229">
        <v>0.4</v>
      </c>
      <c r="E80" s="54">
        <v>36</v>
      </c>
      <c r="F80" s="232">
        <v>0.4</v>
      </c>
      <c r="G80" s="57">
        <v>132</v>
      </c>
      <c r="H80" s="236">
        <v>7.0000000000000007E-2</v>
      </c>
      <c r="I80" s="137">
        <v>28</v>
      </c>
      <c r="J80" s="167"/>
      <c r="K80" s="167"/>
      <c r="L80" s="167"/>
      <c r="M80" s="167"/>
      <c r="N80" s="167"/>
      <c r="O80" s="167"/>
      <c r="P80" s="167"/>
      <c r="Q80" s="167"/>
      <c r="R80" s="167"/>
      <c r="S80" s="167"/>
      <c r="T80" s="167"/>
      <c r="U80" s="167"/>
    </row>
    <row r="81" spans="1:21" x14ac:dyDescent="0.2">
      <c r="A81" s="79" t="s">
        <v>73</v>
      </c>
      <c r="B81" s="80">
        <v>275.89999999999998</v>
      </c>
      <c r="C81" s="127">
        <v>79.900000000000006</v>
      </c>
      <c r="D81" s="230">
        <v>0.4</v>
      </c>
      <c r="E81" s="55">
        <v>36</v>
      </c>
      <c r="F81" s="233">
        <v>0.4</v>
      </c>
      <c r="G81" s="58">
        <v>132</v>
      </c>
      <c r="H81" s="237">
        <v>7.0000000000000007E-2</v>
      </c>
      <c r="I81" s="136">
        <v>28</v>
      </c>
      <c r="J81" s="167"/>
      <c r="K81" s="167"/>
      <c r="L81" s="167"/>
      <c r="M81" s="167"/>
      <c r="N81" s="167"/>
      <c r="O81" s="167"/>
      <c r="P81" s="167"/>
      <c r="Q81" s="167"/>
      <c r="R81" s="167"/>
      <c r="S81" s="167"/>
      <c r="T81" s="167"/>
      <c r="U81" s="167"/>
    </row>
    <row r="82" spans="1:21" x14ac:dyDescent="0.2">
      <c r="A82" s="79" t="s">
        <v>303</v>
      </c>
      <c r="B82" s="179">
        <v>498.83</v>
      </c>
      <c r="C82" s="127">
        <v>22.43</v>
      </c>
      <c r="D82" s="230">
        <v>0.98</v>
      </c>
      <c r="E82" s="55">
        <v>88.2</v>
      </c>
      <c r="F82" s="233">
        <v>0.98</v>
      </c>
      <c r="G82" s="58">
        <v>323.39999999999998</v>
      </c>
      <c r="H82" s="237">
        <v>0.16200000000000001</v>
      </c>
      <c r="I82" s="136">
        <v>64.8</v>
      </c>
      <c r="J82" s="167"/>
      <c r="K82" s="167"/>
      <c r="L82" s="167"/>
      <c r="M82" s="167"/>
      <c r="N82" s="167"/>
      <c r="O82" s="167"/>
      <c r="P82" s="167"/>
      <c r="Q82" s="167"/>
      <c r="R82" s="167"/>
      <c r="S82" s="167"/>
      <c r="T82" s="167"/>
      <c r="U82" s="167"/>
    </row>
    <row r="83" spans="1:21" x14ac:dyDescent="0.2">
      <c r="A83" s="79" t="s">
        <v>278</v>
      </c>
      <c r="B83" s="80">
        <v>626.43000000000006</v>
      </c>
      <c r="C83" s="127">
        <v>84.43</v>
      </c>
      <c r="D83" s="230">
        <v>1.1000000000000001</v>
      </c>
      <c r="E83" s="55">
        <v>99</v>
      </c>
      <c r="F83" s="233">
        <v>1.1000000000000001</v>
      </c>
      <c r="G83" s="58">
        <v>363</v>
      </c>
      <c r="H83" s="237">
        <v>0.2</v>
      </c>
      <c r="I83" s="136">
        <v>80</v>
      </c>
      <c r="J83" s="167"/>
      <c r="K83" s="167"/>
      <c r="L83" s="167"/>
      <c r="M83" s="167"/>
      <c r="N83" s="167"/>
      <c r="O83" s="167"/>
      <c r="P83" s="167"/>
      <c r="Q83" s="167"/>
      <c r="R83" s="167"/>
      <c r="S83" s="167"/>
      <c r="T83" s="167"/>
      <c r="U83" s="167"/>
    </row>
    <row r="84" spans="1:21" x14ac:dyDescent="0.2">
      <c r="A84" s="16" t="s">
        <v>150</v>
      </c>
      <c r="B84" s="80">
        <v>810.92000000000007</v>
      </c>
      <c r="C84" s="127">
        <v>80.92</v>
      </c>
      <c r="D84" s="230">
        <v>1.5</v>
      </c>
      <c r="E84" s="55">
        <v>135</v>
      </c>
      <c r="F84" s="233">
        <v>1.5</v>
      </c>
      <c r="G84" s="58">
        <v>495</v>
      </c>
      <c r="H84" s="237">
        <v>0.25</v>
      </c>
      <c r="I84" s="136">
        <v>100</v>
      </c>
      <c r="J84" s="167"/>
      <c r="K84" s="167"/>
      <c r="L84" s="167"/>
      <c r="M84" s="167"/>
      <c r="N84" s="167"/>
      <c r="O84" s="167"/>
      <c r="P84" s="167"/>
      <c r="Q84" s="167"/>
      <c r="R84" s="167"/>
      <c r="S84" s="167"/>
      <c r="T84" s="167"/>
      <c r="U84" s="167"/>
    </row>
    <row r="85" spans="1:21" x14ac:dyDescent="0.2">
      <c r="A85" s="16" t="s">
        <v>166</v>
      </c>
      <c r="B85" s="80">
        <v>902</v>
      </c>
      <c r="C85" s="127">
        <v>68</v>
      </c>
      <c r="D85" s="230">
        <v>1.7</v>
      </c>
      <c r="E85" s="55">
        <v>153</v>
      </c>
      <c r="F85" s="233">
        <v>1.7</v>
      </c>
      <c r="G85" s="58">
        <v>561</v>
      </c>
      <c r="H85" s="237">
        <v>0.3</v>
      </c>
      <c r="I85" s="136">
        <v>120</v>
      </c>
      <c r="J85" s="167"/>
      <c r="K85" s="167"/>
      <c r="L85" s="167"/>
      <c r="M85" s="167"/>
      <c r="N85" s="167"/>
      <c r="O85" s="167"/>
      <c r="P85" s="167"/>
      <c r="Q85" s="167"/>
      <c r="R85" s="167"/>
      <c r="S85" s="167"/>
      <c r="T85" s="167"/>
      <c r="U85" s="167"/>
    </row>
    <row r="86" spans="1:21" x14ac:dyDescent="0.2">
      <c r="A86" s="16" t="s">
        <v>218</v>
      </c>
      <c r="B86" s="80">
        <v>925.46</v>
      </c>
      <c r="C86" s="127">
        <v>49.46</v>
      </c>
      <c r="D86" s="230">
        <v>1.8</v>
      </c>
      <c r="E86" s="55">
        <v>162</v>
      </c>
      <c r="F86" s="233">
        <v>1.8</v>
      </c>
      <c r="G86" s="58">
        <v>594</v>
      </c>
      <c r="H86" s="237">
        <v>0.3</v>
      </c>
      <c r="I86" s="136">
        <v>120</v>
      </c>
      <c r="J86" s="167"/>
      <c r="K86" s="167"/>
      <c r="L86" s="167"/>
      <c r="M86" s="167"/>
      <c r="N86" s="167"/>
      <c r="O86" s="167"/>
      <c r="P86" s="167"/>
      <c r="Q86" s="167"/>
      <c r="R86" s="167"/>
      <c r="S86" s="167"/>
      <c r="T86" s="167"/>
      <c r="U86" s="167"/>
    </row>
    <row r="87" spans="1:21" x14ac:dyDescent="0.2">
      <c r="A87" s="16" t="s">
        <v>282</v>
      </c>
      <c r="B87" s="80">
        <v>960.79</v>
      </c>
      <c r="C87" s="127">
        <v>17.989999999999998</v>
      </c>
      <c r="D87" s="230">
        <v>1.94</v>
      </c>
      <c r="E87" s="55">
        <v>174.6</v>
      </c>
      <c r="F87" s="233">
        <v>1.94</v>
      </c>
      <c r="G87" s="58">
        <v>640.20000000000005</v>
      </c>
      <c r="H87" s="237">
        <v>0.32</v>
      </c>
      <c r="I87" s="136">
        <v>128</v>
      </c>
      <c r="J87" s="167"/>
      <c r="K87" s="167"/>
      <c r="L87" s="167"/>
      <c r="M87" s="167"/>
      <c r="N87" s="167"/>
      <c r="O87" s="167"/>
      <c r="P87" s="167"/>
      <c r="Q87" s="167"/>
      <c r="R87" s="167"/>
      <c r="S87" s="167"/>
      <c r="T87" s="167"/>
      <c r="U87" s="167"/>
    </row>
    <row r="88" spans="1:21" x14ac:dyDescent="0.2">
      <c r="A88" s="16" t="s">
        <v>165</v>
      </c>
      <c r="B88" s="80">
        <v>1134.1999999999998</v>
      </c>
      <c r="C88" s="127">
        <v>25</v>
      </c>
      <c r="D88" s="230">
        <v>2.2599999999999998</v>
      </c>
      <c r="E88" s="55">
        <v>203.4</v>
      </c>
      <c r="F88" s="233">
        <v>2.2599999999999998</v>
      </c>
      <c r="G88" s="58">
        <v>745.8</v>
      </c>
      <c r="H88" s="237">
        <v>0.4</v>
      </c>
      <c r="I88" s="136">
        <v>160</v>
      </c>
      <c r="J88" s="167"/>
      <c r="K88" s="167"/>
      <c r="L88" s="167"/>
      <c r="M88" s="167"/>
      <c r="N88" s="167"/>
      <c r="O88" s="167"/>
      <c r="P88" s="167"/>
      <c r="Q88" s="167"/>
      <c r="R88" s="167"/>
      <c r="S88" s="167"/>
      <c r="T88" s="167"/>
      <c r="U88" s="167"/>
    </row>
    <row r="89" spans="1:21" x14ac:dyDescent="0.2">
      <c r="A89" s="16" t="s">
        <v>289</v>
      </c>
      <c r="B89" s="179">
        <v>1161</v>
      </c>
      <c r="C89" s="127">
        <v>35</v>
      </c>
      <c r="D89" s="230">
        <v>2.3199999999999998</v>
      </c>
      <c r="E89" s="55">
        <v>208.8</v>
      </c>
      <c r="F89" s="233">
        <v>2.3199999999999998</v>
      </c>
      <c r="G89" s="58">
        <v>765.6</v>
      </c>
      <c r="H89" s="237">
        <v>0.38</v>
      </c>
      <c r="I89" s="136">
        <v>152</v>
      </c>
      <c r="J89" s="167"/>
      <c r="K89" s="167"/>
      <c r="L89" s="167"/>
      <c r="M89" s="167"/>
      <c r="N89" s="167"/>
      <c r="O89" s="167"/>
      <c r="P89" s="167"/>
      <c r="Q89" s="167"/>
      <c r="R89" s="167"/>
      <c r="S89" s="167"/>
      <c r="T89" s="167"/>
      <c r="U89" s="167"/>
    </row>
    <row r="90" spans="1:21" x14ac:dyDescent="0.2">
      <c r="A90" s="16" t="s">
        <v>163</v>
      </c>
      <c r="B90" s="80">
        <v>1191.8399999999999</v>
      </c>
      <c r="C90" s="127">
        <v>399.84</v>
      </c>
      <c r="D90" s="230">
        <v>1.6</v>
      </c>
      <c r="E90" s="55">
        <v>144</v>
      </c>
      <c r="F90" s="233">
        <v>1.6</v>
      </c>
      <c r="G90" s="58">
        <v>528</v>
      </c>
      <c r="H90" s="237">
        <v>0.3</v>
      </c>
      <c r="I90" s="136">
        <v>120</v>
      </c>
      <c r="J90" s="167"/>
      <c r="K90" s="167"/>
      <c r="L90" s="167"/>
      <c r="M90" s="167"/>
      <c r="N90" s="167"/>
      <c r="O90" s="167"/>
      <c r="P90" s="167"/>
      <c r="Q90" s="167"/>
      <c r="R90" s="167"/>
      <c r="S90" s="167"/>
      <c r="T90" s="167"/>
      <c r="U90" s="167"/>
    </row>
    <row r="91" spans="1:21" x14ac:dyDescent="0.2">
      <c r="A91" s="16" t="s">
        <v>279</v>
      </c>
      <c r="B91" s="179">
        <v>1213</v>
      </c>
      <c r="C91" s="127">
        <v>45</v>
      </c>
      <c r="D91" s="230">
        <v>2.4</v>
      </c>
      <c r="E91" s="55">
        <v>216</v>
      </c>
      <c r="F91" s="233">
        <v>2.4</v>
      </c>
      <c r="G91" s="58">
        <v>792</v>
      </c>
      <c r="H91" s="237">
        <v>0.4</v>
      </c>
      <c r="I91" s="136">
        <v>84</v>
      </c>
      <c r="J91" s="167"/>
      <c r="K91" s="167"/>
      <c r="L91" s="167"/>
      <c r="M91" s="167"/>
      <c r="N91" s="167"/>
      <c r="O91" s="167"/>
      <c r="P91" s="167"/>
      <c r="Q91" s="167"/>
      <c r="R91" s="167"/>
      <c r="S91" s="167"/>
      <c r="T91" s="167"/>
      <c r="U91" s="167"/>
    </row>
    <row r="92" spans="1:21" x14ac:dyDescent="0.2">
      <c r="A92" s="16" t="s">
        <v>161</v>
      </c>
      <c r="B92" s="80">
        <v>1236.75</v>
      </c>
      <c r="C92" s="127">
        <v>18.75</v>
      </c>
      <c r="D92" s="230">
        <v>2.5</v>
      </c>
      <c r="E92" s="55">
        <v>225</v>
      </c>
      <c r="F92" s="233">
        <v>2.5</v>
      </c>
      <c r="G92" s="58">
        <v>825</v>
      </c>
      <c r="H92" s="237">
        <v>0.42</v>
      </c>
      <c r="I92" s="136">
        <v>168</v>
      </c>
      <c r="J92" s="167"/>
      <c r="K92" s="167"/>
      <c r="L92" s="167"/>
      <c r="M92" s="167"/>
      <c r="N92" s="167"/>
      <c r="O92" s="167"/>
      <c r="P92" s="167"/>
      <c r="Q92" s="167"/>
      <c r="R92" s="167"/>
      <c r="S92" s="167"/>
      <c r="T92" s="167"/>
      <c r="U92" s="167"/>
    </row>
    <row r="93" spans="1:21" x14ac:dyDescent="0.2">
      <c r="A93" s="16" t="s">
        <v>294</v>
      </c>
      <c r="B93" s="179">
        <v>1247</v>
      </c>
      <c r="C93" s="127">
        <v>29</v>
      </c>
      <c r="D93" s="230">
        <v>2.5</v>
      </c>
      <c r="E93" s="55">
        <v>225</v>
      </c>
      <c r="F93" s="233">
        <v>2.5</v>
      </c>
      <c r="G93" s="58">
        <v>825</v>
      </c>
      <c r="H93" s="237">
        <v>0.4</v>
      </c>
      <c r="I93" s="136">
        <v>168</v>
      </c>
      <c r="J93" s="167"/>
      <c r="K93" s="167"/>
      <c r="L93" s="167"/>
      <c r="M93" s="167"/>
      <c r="N93" s="167"/>
      <c r="O93" s="167"/>
      <c r="P93" s="167"/>
      <c r="Q93" s="167"/>
      <c r="R93" s="167"/>
      <c r="S93" s="167"/>
      <c r="T93" s="167"/>
      <c r="U93" s="167"/>
    </row>
    <row r="94" spans="1:21" x14ac:dyDescent="0.2">
      <c r="A94" s="16" t="s">
        <v>50</v>
      </c>
      <c r="B94" s="80">
        <v>1278.8499999999999</v>
      </c>
      <c r="C94" s="127">
        <v>14.85</v>
      </c>
      <c r="D94" s="230">
        <v>2.6</v>
      </c>
      <c r="E94" s="55">
        <v>234</v>
      </c>
      <c r="F94" s="233">
        <v>2.6</v>
      </c>
      <c r="G94" s="58">
        <v>858</v>
      </c>
      <c r="H94" s="237">
        <v>0.43</v>
      </c>
      <c r="I94" s="136">
        <v>172</v>
      </c>
      <c r="J94" s="167"/>
      <c r="K94" s="167"/>
      <c r="L94" s="167"/>
      <c r="M94" s="167"/>
      <c r="N94" s="167"/>
      <c r="O94" s="167"/>
      <c r="P94" s="167"/>
      <c r="Q94" s="167"/>
      <c r="R94" s="167"/>
      <c r="S94" s="167"/>
      <c r="T94" s="167"/>
      <c r="U94" s="167"/>
    </row>
    <row r="95" spans="1:21" x14ac:dyDescent="0.2">
      <c r="A95" s="16" t="s">
        <v>1</v>
      </c>
      <c r="B95" s="80">
        <v>1477.1</v>
      </c>
      <c r="C95" s="127">
        <v>67.099999999999994</v>
      </c>
      <c r="D95" s="230">
        <v>2.9</v>
      </c>
      <c r="E95" s="55">
        <v>261</v>
      </c>
      <c r="F95" s="233">
        <v>2.9</v>
      </c>
      <c r="G95" s="58">
        <v>957</v>
      </c>
      <c r="H95" s="237">
        <v>0.48</v>
      </c>
      <c r="I95" s="136">
        <v>192</v>
      </c>
      <c r="J95" s="167"/>
      <c r="K95" s="167"/>
      <c r="L95" s="167"/>
      <c r="M95" s="167"/>
      <c r="N95" s="167"/>
      <c r="O95" s="167"/>
      <c r="P95" s="167"/>
      <c r="Q95" s="167"/>
      <c r="R95" s="167"/>
      <c r="S95" s="167"/>
      <c r="T95" s="167"/>
      <c r="U95" s="167"/>
    </row>
    <row r="96" spans="1:21" x14ac:dyDescent="0.2">
      <c r="A96" s="16" t="s">
        <v>221</v>
      </c>
      <c r="B96" s="80">
        <v>1655.9</v>
      </c>
      <c r="C96" s="127">
        <v>111.9</v>
      </c>
      <c r="D96" s="230">
        <v>3.2</v>
      </c>
      <c r="E96" s="55">
        <v>288</v>
      </c>
      <c r="F96" s="233">
        <v>3.2</v>
      </c>
      <c r="G96" s="58">
        <v>1056</v>
      </c>
      <c r="H96" s="237">
        <v>0.5</v>
      </c>
      <c r="I96" s="136">
        <v>200</v>
      </c>
      <c r="J96" s="167"/>
      <c r="K96" s="167"/>
      <c r="L96" s="167"/>
      <c r="M96" s="167"/>
      <c r="N96" s="167"/>
      <c r="O96" s="167"/>
      <c r="P96" s="167"/>
      <c r="Q96" s="167"/>
      <c r="R96" s="167"/>
      <c r="S96" s="167"/>
      <c r="T96" s="167"/>
      <c r="U96" s="167"/>
    </row>
    <row r="97" spans="1:21" x14ac:dyDescent="0.2">
      <c r="A97" s="16" t="s">
        <v>46</v>
      </c>
      <c r="B97" s="80">
        <v>1738</v>
      </c>
      <c r="C97" s="127">
        <v>112</v>
      </c>
      <c r="D97" s="230">
        <v>3.3</v>
      </c>
      <c r="E97" s="55">
        <v>297</v>
      </c>
      <c r="F97" s="233">
        <v>3.3</v>
      </c>
      <c r="G97" s="58">
        <v>1089</v>
      </c>
      <c r="H97" s="237">
        <v>0.6</v>
      </c>
      <c r="I97" s="136">
        <v>240</v>
      </c>
      <c r="J97" s="167"/>
      <c r="K97" s="167"/>
      <c r="L97" s="167"/>
      <c r="M97" s="167"/>
      <c r="N97" s="167"/>
      <c r="O97" s="167"/>
      <c r="P97" s="167"/>
      <c r="Q97" s="167"/>
      <c r="R97" s="167"/>
      <c r="S97" s="167"/>
      <c r="T97" s="167"/>
      <c r="U97" s="167"/>
    </row>
    <row r="98" spans="1:21" x14ac:dyDescent="0.2">
      <c r="A98" s="16" t="s">
        <v>7</v>
      </c>
      <c r="B98" s="80">
        <v>1766</v>
      </c>
      <c r="C98" s="127">
        <v>140</v>
      </c>
      <c r="D98" s="230">
        <v>3.3</v>
      </c>
      <c r="E98" s="55">
        <v>297</v>
      </c>
      <c r="F98" s="233">
        <v>3.3</v>
      </c>
      <c r="G98" s="58">
        <v>1089</v>
      </c>
      <c r="H98" s="237">
        <v>0.6</v>
      </c>
      <c r="I98" s="136">
        <v>240</v>
      </c>
      <c r="J98" s="167"/>
      <c r="K98" s="167"/>
      <c r="L98" s="167"/>
      <c r="M98" s="167"/>
      <c r="N98" s="167"/>
      <c r="O98" s="167"/>
      <c r="P98" s="167"/>
      <c r="Q98" s="167"/>
      <c r="R98" s="167"/>
      <c r="S98" s="167"/>
      <c r="T98" s="167"/>
      <c r="U98" s="167"/>
    </row>
    <row r="99" spans="1:21" x14ac:dyDescent="0.2">
      <c r="A99" s="16" t="s">
        <v>5</v>
      </c>
      <c r="B99" s="80">
        <v>2162</v>
      </c>
      <c r="C99" s="127">
        <v>118</v>
      </c>
      <c r="D99" s="230">
        <v>4.4000000000000004</v>
      </c>
      <c r="E99" s="55">
        <v>396</v>
      </c>
      <c r="F99" s="233">
        <v>4.4000000000000004</v>
      </c>
      <c r="G99" s="58">
        <v>1452</v>
      </c>
      <c r="H99" s="237">
        <v>0.74</v>
      </c>
      <c r="I99" s="136">
        <v>196</v>
      </c>
      <c r="J99" s="167"/>
      <c r="K99" s="167"/>
      <c r="L99" s="167"/>
      <c r="M99" s="167"/>
      <c r="N99" s="167"/>
      <c r="O99" s="167"/>
      <c r="P99" s="167"/>
      <c r="Q99" s="167"/>
      <c r="R99" s="167"/>
      <c r="S99" s="167"/>
      <c r="T99" s="167"/>
      <c r="U99" s="167"/>
    </row>
    <row r="100" spans="1:21" x14ac:dyDescent="0.2">
      <c r="A100" s="79" t="s">
        <v>295</v>
      </c>
      <c r="B100" s="179">
        <v>2391</v>
      </c>
      <c r="C100" s="127">
        <v>2967</v>
      </c>
      <c r="D100" s="230">
        <v>4.3</v>
      </c>
      <c r="E100" s="55">
        <v>387</v>
      </c>
      <c r="F100" s="233">
        <v>4.3</v>
      </c>
      <c r="G100" s="58">
        <v>1419</v>
      </c>
      <c r="H100" s="237">
        <v>0.7</v>
      </c>
      <c r="I100" s="136">
        <v>288</v>
      </c>
      <c r="J100" s="167"/>
      <c r="K100" s="167"/>
      <c r="L100" s="167"/>
      <c r="M100" s="167"/>
      <c r="N100" s="167"/>
      <c r="O100" s="167"/>
      <c r="P100" s="167"/>
      <c r="Q100" s="167"/>
      <c r="R100" s="167"/>
      <c r="S100" s="167"/>
      <c r="T100" s="167"/>
      <c r="U100" s="167"/>
    </row>
    <row r="101" spans="1:21" x14ac:dyDescent="0.2">
      <c r="A101" s="79" t="s">
        <v>8</v>
      </c>
      <c r="B101" s="80">
        <v>2519.75</v>
      </c>
      <c r="C101" s="127">
        <v>99.75</v>
      </c>
      <c r="D101" s="229">
        <v>5</v>
      </c>
      <c r="E101" s="54">
        <v>450</v>
      </c>
      <c r="F101" s="232">
        <v>5</v>
      </c>
      <c r="G101" s="57">
        <v>1650</v>
      </c>
      <c r="H101" s="236">
        <v>0.8</v>
      </c>
      <c r="I101" s="137">
        <v>320</v>
      </c>
      <c r="J101" s="167"/>
      <c r="K101" s="167"/>
      <c r="L101" s="167"/>
      <c r="M101" s="167"/>
      <c r="N101" s="167"/>
      <c r="O101" s="167"/>
      <c r="P101" s="167"/>
      <c r="Q101" s="167"/>
      <c r="R101" s="167"/>
      <c r="S101" s="167"/>
      <c r="T101" s="167"/>
      <c r="U101" s="167"/>
    </row>
    <row r="102" spans="1:21" x14ac:dyDescent="0.2">
      <c r="A102" s="16" t="s">
        <v>44</v>
      </c>
      <c r="B102" s="80">
        <v>3754</v>
      </c>
      <c r="C102" s="129">
        <v>200</v>
      </c>
      <c r="D102" s="231">
        <v>7.3</v>
      </c>
      <c r="E102" s="131">
        <v>657</v>
      </c>
      <c r="F102" s="234">
        <v>7.3</v>
      </c>
      <c r="G102" s="133">
        <v>2409</v>
      </c>
      <c r="H102" s="238">
        <v>1.2</v>
      </c>
      <c r="I102" s="138">
        <v>488</v>
      </c>
      <c r="J102" s="167"/>
      <c r="K102" s="167"/>
      <c r="L102" s="167"/>
      <c r="M102" s="167"/>
      <c r="N102" s="167"/>
      <c r="O102" s="167"/>
      <c r="P102" s="167"/>
      <c r="Q102" s="167"/>
      <c r="R102" s="167"/>
      <c r="S102" s="167"/>
      <c r="T102" s="167"/>
      <c r="U102" s="167"/>
    </row>
    <row r="103" spans="1:21" x14ac:dyDescent="0.2">
      <c r="A103" s="79"/>
      <c r="B103" s="80"/>
      <c r="C103" s="127"/>
      <c r="D103" s="230"/>
      <c r="E103" s="55"/>
      <c r="F103" s="233"/>
      <c r="G103" s="58"/>
      <c r="H103" s="237"/>
      <c r="I103" s="136"/>
      <c r="J103" s="167"/>
      <c r="K103" s="167"/>
      <c r="L103" s="167"/>
      <c r="M103" s="167"/>
      <c r="N103" s="167"/>
      <c r="O103" s="167"/>
      <c r="P103" s="167"/>
      <c r="Q103" s="167"/>
      <c r="R103" s="167"/>
      <c r="S103" s="167"/>
      <c r="T103" s="167"/>
      <c r="U103" s="167"/>
    </row>
    <row r="104" spans="1:21" ht="16" thickBot="1" x14ac:dyDescent="0.25">
      <c r="A104" s="50" t="s">
        <v>232</v>
      </c>
      <c r="B104" s="156"/>
      <c r="C104" s="165"/>
      <c r="D104" s="166"/>
      <c r="E104" s="56"/>
      <c r="F104" s="235"/>
      <c r="G104" s="59"/>
      <c r="H104" s="239"/>
      <c r="I104" s="163"/>
      <c r="J104" s="167"/>
      <c r="K104" s="167"/>
      <c r="L104" s="167"/>
      <c r="M104" s="167"/>
      <c r="N104" s="167"/>
      <c r="O104" s="167"/>
      <c r="P104" s="167"/>
      <c r="Q104" s="167"/>
      <c r="R104" s="167"/>
      <c r="S104" s="167"/>
      <c r="T104" s="167"/>
      <c r="U104" s="167"/>
    </row>
    <row r="105" spans="1:21" x14ac:dyDescent="0.2">
      <c r="J105" s="167"/>
      <c r="K105" s="167"/>
      <c r="L105" s="167"/>
      <c r="M105" s="167"/>
      <c r="N105" s="167"/>
      <c r="O105" s="167"/>
      <c r="P105" s="167"/>
      <c r="Q105" s="167"/>
      <c r="R105" s="167"/>
      <c r="S105" s="167"/>
      <c r="T105" s="167"/>
      <c r="U105" s="167"/>
    </row>
    <row r="106" spans="1:21" ht="24" x14ac:dyDescent="0.3">
      <c r="A106" s="454" t="s">
        <v>155</v>
      </c>
      <c r="B106" s="455"/>
      <c r="C106" s="455"/>
      <c r="D106" s="455"/>
      <c r="E106" s="455"/>
      <c r="F106" s="455"/>
      <c r="G106" s="455"/>
      <c r="H106" s="455"/>
      <c r="I106" s="455"/>
      <c r="J106" s="167"/>
      <c r="K106" s="167"/>
      <c r="L106" s="167"/>
      <c r="M106" s="167"/>
      <c r="N106" s="167"/>
      <c r="O106" s="167"/>
      <c r="P106" s="167"/>
      <c r="Q106" s="167"/>
      <c r="R106" s="167"/>
      <c r="S106" s="167"/>
      <c r="T106" s="167"/>
      <c r="U106" s="167"/>
    </row>
    <row r="107" spans="1:21" ht="15" customHeight="1" x14ac:dyDescent="0.3">
      <c r="A107" s="84"/>
      <c r="B107" s="84"/>
      <c r="C107" s="84"/>
      <c r="D107" s="84"/>
      <c r="E107" s="84"/>
      <c r="F107" s="84"/>
      <c r="G107" s="84"/>
      <c r="H107" s="84"/>
      <c r="I107" s="84"/>
      <c r="J107" s="167"/>
      <c r="K107" s="167"/>
      <c r="L107" s="167"/>
      <c r="M107" s="167"/>
      <c r="N107" s="167"/>
      <c r="O107" s="167"/>
      <c r="P107" s="167"/>
      <c r="Q107" s="167"/>
      <c r="R107" s="167"/>
      <c r="S107" s="167"/>
      <c r="T107" s="167"/>
      <c r="U107" s="167"/>
    </row>
    <row r="108" spans="1:21" ht="43.5" customHeight="1" x14ac:dyDescent="0.25">
      <c r="A108" s="432" t="s">
        <v>158</v>
      </c>
      <c r="B108" s="433"/>
      <c r="C108" s="433"/>
      <c r="D108" s="433"/>
      <c r="E108" s="433"/>
      <c r="F108" s="433"/>
      <c r="G108" s="433"/>
      <c r="H108" s="433"/>
      <c r="I108" s="433"/>
      <c r="J108" s="167"/>
      <c r="K108" s="167"/>
      <c r="L108" s="167"/>
      <c r="M108" s="167"/>
      <c r="N108" s="167"/>
      <c r="O108" s="167"/>
      <c r="P108" s="167"/>
      <c r="Q108" s="167"/>
      <c r="R108" s="167"/>
      <c r="S108" s="167"/>
      <c r="T108" s="167"/>
      <c r="U108" s="167"/>
    </row>
    <row r="109" spans="1:21" ht="33" thickBot="1" x14ac:dyDescent="0.25">
      <c r="A109" s="185" t="s">
        <v>152</v>
      </c>
      <c r="B109" s="186" t="s">
        <v>135</v>
      </c>
      <c r="C109" s="187" t="s">
        <v>56</v>
      </c>
      <c r="D109" s="188" t="s">
        <v>129</v>
      </c>
      <c r="E109" s="189" t="s">
        <v>130</v>
      </c>
      <c r="F109" s="190" t="s">
        <v>131</v>
      </c>
      <c r="G109" s="191" t="s">
        <v>132</v>
      </c>
      <c r="H109" s="192" t="s">
        <v>133</v>
      </c>
      <c r="I109" s="193" t="s">
        <v>134</v>
      </c>
      <c r="J109" s="167"/>
      <c r="K109" s="167"/>
      <c r="L109" s="167"/>
      <c r="M109" s="167"/>
      <c r="N109" s="167"/>
      <c r="O109" s="167"/>
      <c r="P109" s="167"/>
      <c r="Q109" s="167"/>
      <c r="R109" s="167"/>
      <c r="S109" s="167"/>
      <c r="T109" s="167"/>
      <c r="U109" s="167"/>
    </row>
    <row r="110" spans="1:21" x14ac:dyDescent="0.2">
      <c r="A110" s="202" t="s">
        <v>303</v>
      </c>
      <c r="B110" s="387">
        <f>SUM(C110,E110,G110,I110)</f>
        <v>119.77000000000001</v>
      </c>
      <c r="C110" s="204">
        <v>33.64</v>
      </c>
      <c r="D110" s="205">
        <v>0.6</v>
      </c>
      <c r="E110" s="204">
        <v>28.75</v>
      </c>
      <c r="F110" s="206">
        <v>0.3</v>
      </c>
      <c r="G110" s="207">
        <v>37.380000000000003</v>
      </c>
      <c r="H110" s="208">
        <v>0.1</v>
      </c>
      <c r="I110" s="164">
        <v>20</v>
      </c>
      <c r="J110" s="167"/>
      <c r="K110" s="167"/>
      <c r="L110" s="167"/>
      <c r="M110" s="167"/>
      <c r="N110" s="167"/>
      <c r="O110" s="167"/>
      <c r="P110" s="167"/>
      <c r="Q110" s="167"/>
      <c r="R110" s="167"/>
      <c r="S110" s="167"/>
      <c r="T110" s="167"/>
      <c r="U110" s="167"/>
    </row>
    <row r="111" spans="1:21" x14ac:dyDescent="0.2">
      <c r="A111" s="79" t="s">
        <v>284</v>
      </c>
      <c r="B111" s="195">
        <v>149.85</v>
      </c>
      <c r="C111" s="196">
        <v>67.349999999999994</v>
      </c>
      <c r="D111" s="197">
        <v>0.5</v>
      </c>
      <c r="E111" s="196">
        <v>25</v>
      </c>
      <c r="F111" s="198">
        <v>0.3</v>
      </c>
      <c r="G111" s="199">
        <v>32.5</v>
      </c>
      <c r="H111" s="200">
        <v>0.13</v>
      </c>
      <c r="I111" s="136">
        <v>25</v>
      </c>
      <c r="J111" s="167"/>
      <c r="K111" s="167"/>
      <c r="L111" s="167"/>
      <c r="M111" s="167"/>
      <c r="N111" s="167"/>
      <c r="O111" s="167"/>
      <c r="P111" s="167"/>
      <c r="Q111" s="167"/>
      <c r="R111" s="167"/>
      <c r="S111" s="167"/>
      <c r="T111" s="167"/>
      <c r="U111" s="167"/>
    </row>
    <row r="112" spans="1:21" x14ac:dyDescent="0.2">
      <c r="A112" s="209" t="s">
        <v>150</v>
      </c>
      <c r="B112" s="195">
        <v>180.47</v>
      </c>
      <c r="C112" s="196">
        <v>91.72</v>
      </c>
      <c r="D112" s="197">
        <v>0.6</v>
      </c>
      <c r="E112" s="196">
        <v>31.25</v>
      </c>
      <c r="F112" s="198">
        <v>0.3</v>
      </c>
      <c r="G112" s="199">
        <v>32.5</v>
      </c>
      <c r="H112" s="200">
        <v>0.1</v>
      </c>
      <c r="I112" s="136">
        <v>25</v>
      </c>
      <c r="J112" s="167"/>
      <c r="K112" s="167"/>
      <c r="L112" s="167"/>
      <c r="M112" s="167"/>
      <c r="N112" s="167"/>
      <c r="O112" s="167"/>
      <c r="P112" s="167"/>
      <c r="Q112" s="167"/>
      <c r="R112" s="167"/>
      <c r="S112" s="167"/>
      <c r="T112" s="167"/>
      <c r="U112" s="167"/>
    </row>
    <row r="113" spans="1:21" x14ac:dyDescent="0.2">
      <c r="A113" s="209" t="s">
        <v>73</v>
      </c>
      <c r="B113" s="195">
        <v>202.35</v>
      </c>
      <c r="C113" s="196">
        <v>119.85</v>
      </c>
      <c r="D113" s="197">
        <v>0.5</v>
      </c>
      <c r="E113" s="196">
        <v>25</v>
      </c>
      <c r="F113" s="198">
        <v>0.3</v>
      </c>
      <c r="G113" s="199">
        <v>32.5</v>
      </c>
      <c r="H113" s="200">
        <v>0.1</v>
      </c>
      <c r="I113" s="136">
        <v>25</v>
      </c>
      <c r="J113" s="167"/>
      <c r="K113" s="167"/>
      <c r="L113" s="167"/>
      <c r="M113" s="167"/>
      <c r="N113" s="167"/>
      <c r="O113" s="167"/>
      <c r="P113" s="167"/>
      <c r="Q113" s="167"/>
      <c r="R113" s="167"/>
      <c r="S113" s="167"/>
      <c r="T113" s="167"/>
      <c r="U113" s="167"/>
    </row>
    <row r="114" spans="1:21" x14ac:dyDescent="0.2">
      <c r="A114" s="209" t="s">
        <v>278</v>
      </c>
      <c r="B114" s="195">
        <v>226.65</v>
      </c>
      <c r="C114" s="196">
        <v>115.4</v>
      </c>
      <c r="D114" s="197">
        <v>0.8</v>
      </c>
      <c r="E114" s="196">
        <v>37.5</v>
      </c>
      <c r="F114" s="198">
        <v>0.4</v>
      </c>
      <c r="G114" s="199">
        <v>48.75</v>
      </c>
      <c r="H114" s="200">
        <v>0.1</v>
      </c>
      <c r="I114" s="136">
        <v>25</v>
      </c>
      <c r="J114" s="167"/>
      <c r="K114" s="167"/>
      <c r="L114" s="167"/>
      <c r="M114" s="167"/>
      <c r="N114" s="167"/>
      <c r="O114" s="167"/>
      <c r="P114" s="167"/>
      <c r="Q114" s="167"/>
      <c r="R114" s="167"/>
      <c r="S114" s="167"/>
      <c r="T114" s="167"/>
      <c r="U114" s="167"/>
    </row>
    <row r="115" spans="1:21" x14ac:dyDescent="0.2">
      <c r="A115" s="209" t="s">
        <v>282</v>
      </c>
      <c r="B115" s="201">
        <f>SUM(C115,E115,G115,I115)</f>
        <v>228.48000000000002</v>
      </c>
      <c r="C115" s="196">
        <v>26.98</v>
      </c>
      <c r="D115" s="197">
        <v>1.4</v>
      </c>
      <c r="E115" s="196">
        <v>68.75</v>
      </c>
      <c r="F115" s="198">
        <v>0.7</v>
      </c>
      <c r="G115" s="199">
        <v>87.75</v>
      </c>
      <c r="H115" s="200">
        <v>0.23</v>
      </c>
      <c r="I115" s="136">
        <v>45</v>
      </c>
      <c r="J115" s="167"/>
      <c r="K115" s="167"/>
      <c r="L115" s="167"/>
      <c r="M115" s="167"/>
      <c r="N115" s="167"/>
      <c r="O115" s="167"/>
      <c r="P115" s="167"/>
      <c r="Q115" s="167"/>
      <c r="R115" s="167"/>
      <c r="S115" s="167"/>
      <c r="T115" s="167"/>
      <c r="U115" s="167"/>
    </row>
    <row r="116" spans="1:21" x14ac:dyDescent="0.2">
      <c r="A116" s="209" t="s">
        <v>48</v>
      </c>
      <c r="B116" s="195">
        <v>289.75</v>
      </c>
      <c r="C116" s="196">
        <v>96</v>
      </c>
      <c r="D116" s="197">
        <v>1.3</v>
      </c>
      <c r="E116" s="196">
        <v>62.5</v>
      </c>
      <c r="F116" s="198">
        <v>0.6</v>
      </c>
      <c r="G116" s="199">
        <v>81.25</v>
      </c>
      <c r="H116" s="200">
        <v>0.3</v>
      </c>
      <c r="I116" s="136">
        <v>50</v>
      </c>
      <c r="J116" s="167"/>
      <c r="K116" s="167"/>
      <c r="L116" s="167"/>
      <c r="M116" s="167"/>
      <c r="N116" s="167"/>
      <c r="O116" s="167"/>
      <c r="P116" s="167"/>
      <c r="Q116" s="167"/>
      <c r="R116" s="167"/>
      <c r="S116" s="167"/>
      <c r="T116" s="167"/>
      <c r="U116" s="167"/>
    </row>
    <row r="117" spans="1:21" x14ac:dyDescent="0.2">
      <c r="A117" s="209" t="s">
        <v>6</v>
      </c>
      <c r="B117" s="195">
        <v>362.5</v>
      </c>
      <c r="C117" s="196">
        <v>35</v>
      </c>
      <c r="D117" s="197">
        <v>2.1</v>
      </c>
      <c r="E117" s="196">
        <v>106.25</v>
      </c>
      <c r="F117" s="198">
        <v>1.1000000000000001</v>
      </c>
      <c r="G117" s="199">
        <v>146.25</v>
      </c>
      <c r="H117" s="200">
        <v>0.4</v>
      </c>
      <c r="I117" s="136">
        <v>75</v>
      </c>
      <c r="J117" s="167"/>
      <c r="K117" s="167"/>
      <c r="L117" s="167"/>
      <c r="M117" s="167"/>
      <c r="N117" s="167"/>
      <c r="O117" s="167"/>
      <c r="P117" s="167"/>
      <c r="Q117" s="167"/>
      <c r="R117" s="167"/>
      <c r="S117" s="167"/>
      <c r="T117" s="167"/>
      <c r="U117" s="167"/>
    </row>
    <row r="118" spans="1:21" x14ac:dyDescent="0.2">
      <c r="A118" s="209" t="s">
        <v>218</v>
      </c>
      <c r="B118" s="195">
        <v>366.72</v>
      </c>
      <c r="C118" s="196">
        <v>32.97</v>
      </c>
      <c r="D118" s="197">
        <v>2.2999999999999998</v>
      </c>
      <c r="E118" s="196">
        <v>112.5</v>
      </c>
      <c r="F118" s="198">
        <v>1.1000000000000001</v>
      </c>
      <c r="G118" s="199">
        <v>146.25</v>
      </c>
      <c r="H118" s="200">
        <v>0.4</v>
      </c>
      <c r="I118" s="136">
        <v>75</v>
      </c>
      <c r="J118" s="167"/>
      <c r="K118" s="167"/>
      <c r="L118" s="167"/>
      <c r="M118" s="167"/>
      <c r="N118" s="167"/>
      <c r="O118" s="167"/>
      <c r="P118" s="167"/>
      <c r="Q118" s="167"/>
      <c r="R118" s="167"/>
      <c r="S118" s="167"/>
      <c r="T118" s="167"/>
      <c r="U118" s="167"/>
    </row>
    <row r="119" spans="1:21" x14ac:dyDescent="0.2">
      <c r="A119" s="209" t="s">
        <v>287</v>
      </c>
      <c r="B119" s="201">
        <v>377.25</v>
      </c>
      <c r="C119" s="196">
        <v>43.5</v>
      </c>
      <c r="D119" s="197">
        <v>2.2999999999999998</v>
      </c>
      <c r="E119" s="196">
        <v>112.5</v>
      </c>
      <c r="F119" s="198">
        <v>1.1000000000000001</v>
      </c>
      <c r="G119" s="199">
        <v>146.5</v>
      </c>
      <c r="H119" s="200">
        <v>0.38</v>
      </c>
      <c r="I119" s="136">
        <v>75</v>
      </c>
      <c r="J119" s="167"/>
      <c r="K119" s="167"/>
      <c r="L119" s="167"/>
      <c r="M119" s="167"/>
      <c r="N119" s="167"/>
      <c r="O119" s="167"/>
      <c r="P119" s="167"/>
      <c r="Q119" s="167"/>
      <c r="R119" s="167"/>
      <c r="S119" s="167"/>
      <c r="T119" s="167"/>
      <c r="U119" s="167"/>
    </row>
    <row r="120" spans="1:21" x14ac:dyDescent="0.2">
      <c r="A120" s="209" t="s">
        <v>3</v>
      </c>
      <c r="B120" s="195">
        <v>390.08000000000004</v>
      </c>
      <c r="C120" s="196">
        <v>167.58</v>
      </c>
      <c r="D120" s="197">
        <v>1.5</v>
      </c>
      <c r="E120" s="196">
        <v>75</v>
      </c>
      <c r="F120" s="198">
        <v>0.75</v>
      </c>
      <c r="G120" s="199">
        <v>97.5</v>
      </c>
      <c r="H120" s="200">
        <v>0.25</v>
      </c>
      <c r="I120" s="136">
        <v>50</v>
      </c>
      <c r="J120" s="167"/>
      <c r="K120" s="167"/>
      <c r="L120" s="167"/>
      <c r="M120" s="167"/>
      <c r="N120" s="167"/>
      <c r="O120" s="167"/>
      <c r="P120" s="167"/>
      <c r="Q120" s="167"/>
      <c r="R120" s="167"/>
      <c r="S120" s="167"/>
      <c r="T120" s="167"/>
      <c r="U120" s="167"/>
    </row>
    <row r="121" spans="1:21" x14ac:dyDescent="0.2">
      <c r="A121" s="209" t="s">
        <v>4</v>
      </c>
      <c r="B121" s="195">
        <v>443.25</v>
      </c>
      <c r="C121" s="196">
        <v>27</v>
      </c>
      <c r="D121" s="197">
        <v>2.2000000000000002</v>
      </c>
      <c r="E121" s="196">
        <v>137.5</v>
      </c>
      <c r="F121" s="198">
        <v>1.4</v>
      </c>
      <c r="G121" s="199">
        <v>178.75</v>
      </c>
      <c r="H121" s="200">
        <v>0.5</v>
      </c>
      <c r="I121" s="136">
        <v>100</v>
      </c>
      <c r="J121" s="167"/>
      <c r="K121" s="167"/>
      <c r="L121" s="167"/>
      <c r="M121" s="167"/>
      <c r="N121" s="167"/>
      <c r="O121" s="167"/>
      <c r="P121" s="167"/>
      <c r="Q121" s="167"/>
      <c r="R121" s="167"/>
      <c r="S121" s="167"/>
      <c r="T121" s="167"/>
      <c r="U121" s="167"/>
    </row>
    <row r="122" spans="1:21" x14ac:dyDescent="0.2">
      <c r="A122" s="209" t="s">
        <v>50</v>
      </c>
      <c r="B122" s="195">
        <v>541.04999999999995</v>
      </c>
      <c r="C122" s="196">
        <v>19.8</v>
      </c>
      <c r="D122" s="197">
        <v>3.4</v>
      </c>
      <c r="E122" s="196">
        <v>168.75</v>
      </c>
      <c r="F122" s="198">
        <v>1.8</v>
      </c>
      <c r="G122" s="199">
        <v>227.5</v>
      </c>
      <c r="H122" s="200">
        <v>0.6</v>
      </c>
      <c r="I122" s="136">
        <v>125</v>
      </c>
      <c r="J122" s="167"/>
      <c r="K122" s="167"/>
      <c r="L122" s="167"/>
      <c r="M122" s="167"/>
      <c r="N122" s="167"/>
      <c r="O122" s="167"/>
      <c r="P122" s="167"/>
      <c r="Q122" s="167"/>
      <c r="R122" s="167"/>
      <c r="S122" s="167"/>
      <c r="T122" s="167"/>
      <c r="U122" s="167"/>
    </row>
    <row r="123" spans="1:21" x14ac:dyDescent="0.2">
      <c r="A123" s="209" t="s">
        <v>1</v>
      </c>
      <c r="B123" s="195">
        <v>635.81999999999994</v>
      </c>
      <c r="C123" s="196">
        <v>93.94</v>
      </c>
      <c r="D123" s="197">
        <v>3.63</v>
      </c>
      <c r="E123" s="196">
        <v>181.25</v>
      </c>
      <c r="F123" s="198">
        <v>1.81</v>
      </c>
      <c r="G123" s="199">
        <v>235.63</v>
      </c>
      <c r="H123" s="200">
        <v>0.62</v>
      </c>
      <c r="I123" s="136">
        <v>125</v>
      </c>
      <c r="J123" s="167"/>
      <c r="K123" s="167"/>
      <c r="L123" s="167"/>
      <c r="M123" s="167"/>
      <c r="N123" s="167"/>
      <c r="O123" s="167"/>
      <c r="P123" s="167"/>
      <c r="Q123" s="167"/>
      <c r="R123" s="167"/>
      <c r="S123" s="167"/>
      <c r="T123" s="167"/>
      <c r="U123" s="167"/>
    </row>
    <row r="124" spans="1:21" x14ac:dyDescent="0.2">
      <c r="A124" s="209" t="s">
        <v>167</v>
      </c>
      <c r="B124" s="195">
        <v>642.28</v>
      </c>
      <c r="C124" s="196">
        <v>559.78</v>
      </c>
      <c r="D124" s="197">
        <v>0.5</v>
      </c>
      <c r="E124" s="196">
        <v>25</v>
      </c>
      <c r="F124" s="198">
        <v>0.3</v>
      </c>
      <c r="G124" s="199">
        <v>32.5</v>
      </c>
      <c r="H124" s="200">
        <v>0.1</v>
      </c>
      <c r="I124" s="136">
        <v>25</v>
      </c>
      <c r="J124" s="167"/>
      <c r="K124" s="167"/>
      <c r="L124" s="167"/>
      <c r="M124" s="167"/>
      <c r="N124" s="167"/>
      <c r="O124" s="167"/>
      <c r="P124" s="167"/>
      <c r="Q124" s="167"/>
      <c r="R124" s="167"/>
      <c r="S124" s="167"/>
      <c r="T124" s="167"/>
      <c r="U124" s="167"/>
    </row>
    <row r="125" spans="1:21" x14ac:dyDescent="0.2">
      <c r="A125" s="209" t="s">
        <v>7</v>
      </c>
      <c r="B125" s="195">
        <v>758.5</v>
      </c>
      <c r="C125" s="196">
        <v>196</v>
      </c>
      <c r="D125" s="197">
        <v>3.96</v>
      </c>
      <c r="E125" s="196">
        <v>193.75</v>
      </c>
      <c r="F125" s="198">
        <v>1.9</v>
      </c>
      <c r="G125" s="199">
        <v>243.75</v>
      </c>
      <c r="H125" s="200">
        <v>0.6</v>
      </c>
      <c r="I125" s="136">
        <v>125</v>
      </c>
      <c r="J125" s="167"/>
      <c r="K125" s="167"/>
      <c r="L125" s="167"/>
      <c r="M125" s="167"/>
      <c r="N125" s="167"/>
      <c r="O125" s="167"/>
      <c r="P125" s="167"/>
      <c r="Q125" s="167"/>
      <c r="R125" s="167"/>
      <c r="S125" s="167"/>
      <c r="T125" s="167"/>
      <c r="U125" s="167"/>
    </row>
    <row r="126" spans="1:21" x14ac:dyDescent="0.2">
      <c r="A126" s="209" t="s">
        <v>46</v>
      </c>
      <c r="B126" s="195">
        <v>792.75</v>
      </c>
      <c r="C126" s="196">
        <v>154</v>
      </c>
      <c r="D126" s="197">
        <v>4.3</v>
      </c>
      <c r="E126" s="196">
        <v>212.5</v>
      </c>
      <c r="F126" s="198">
        <v>2.1</v>
      </c>
      <c r="G126" s="199">
        <v>276.25</v>
      </c>
      <c r="H126" s="200">
        <v>0.8</v>
      </c>
      <c r="I126" s="136">
        <v>150</v>
      </c>
      <c r="J126" s="167"/>
      <c r="K126" s="167"/>
      <c r="L126" s="167"/>
      <c r="M126" s="167"/>
      <c r="N126" s="167"/>
      <c r="O126" s="167"/>
      <c r="P126" s="167"/>
      <c r="Q126" s="167"/>
      <c r="R126" s="167"/>
      <c r="S126" s="167"/>
      <c r="T126" s="167"/>
      <c r="U126" s="167"/>
    </row>
    <row r="127" spans="1:21" x14ac:dyDescent="0.2">
      <c r="A127" s="209" t="s">
        <v>289</v>
      </c>
      <c r="B127" s="201">
        <v>797.5</v>
      </c>
      <c r="C127" s="196">
        <v>52.5</v>
      </c>
      <c r="D127" s="197">
        <v>5</v>
      </c>
      <c r="E127" s="196">
        <v>250</v>
      </c>
      <c r="F127" s="198">
        <v>2.5</v>
      </c>
      <c r="G127" s="199">
        <v>325</v>
      </c>
      <c r="H127" s="200">
        <v>0.85</v>
      </c>
      <c r="I127" s="136">
        <v>170</v>
      </c>
      <c r="J127" s="167"/>
      <c r="K127" s="167"/>
      <c r="L127" s="167"/>
      <c r="M127" s="167"/>
      <c r="N127" s="167"/>
      <c r="O127" s="167"/>
      <c r="P127" s="167"/>
      <c r="Q127" s="167"/>
      <c r="R127" s="167"/>
      <c r="S127" s="167"/>
      <c r="T127" s="167"/>
      <c r="U127" s="167"/>
    </row>
    <row r="128" spans="1:21" x14ac:dyDescent="0.2">
      <c r="A128" s="209" t="s">
        <v>279</v>
      </c>
      <c r="B128" s="201">
        <v>812.5</v>
      </c>
      <c r="C128" s="196">
        <v>67.5</v>
      </c>
      <c r="D128" s="197">
        <v>5</v>
      </c>
      <c r="E128" s="196">
        <v>250</v>
      </c>
      <c r="F128" s="198">
        <v>2.5</v>
      </c>
      <c r="G128" s="199">
        <v>325</v>
      </c>
      <c r="H128" s="200">
        <v>0.9</v>
      </c>
      <c r="I128" s="136">
        <v>170</v>
      </c>
      <c r="J128" s="167"/>
      <c r="K128" s="167"/>
      <c r="L128" s="167"/>
      <c r="M128" s="167"/>
      <c r="N128" s="167"/>
      <c r="O128" s="167"/>
      <c r="P128" s="167"/>
      <c r="Q128" s="167"/>
      <c r="R128" s="167"/>
      <c r="S128" s="167"/>
      <c r="T128" s="167"/>
      <c r="U128" s="167"/>
    </row>
    <row r="129" spans="1:21" x14ac:dyDescent="0.2">
      <c r="A129" s="209" t="s">
        <v>5</v>
      </c>
      <c r="B129" s="195">
        <v>1202.25</v>
      </c>
      <c r="C129" s="196">
        <v>166</v>
      </c>
      <c r="D129" s="197">
        <v>7.1</v>
      </c>
      <c r="E129" s="196">
        <v>356.25</v>
      </c>
      <c r="F129" s="198">
        <v>3.5</v>
      </c>
      <c r="G129" s="199">
        <v>455</v>
      </c>
      <c r="H129" s="200">
        <v>1.1000000000000001</v>
      </c>
      <c r="I129" s="136">
        <v>225</v>
      </c>
      <c r="J129" s="167"/>
      <c r="K129" s="167"/>
      <c r="L129" s="167"/>
      <c r="M129" s="167"/>
      <c r="N129" s="167"/>
      <c r="O129" s="167"/>
      <c r="P129" s="167"/>
      <c r="Q129" s="167"/>
      <c r="R129" s="167"/>
      <c r="S129" s="167"/>
      <c r="T129" s="167"/>
      <c r="U129" s="167"/>
    </row>
    <row r="130" spans="1:21" x14ac:dyDescent="0.2">
      <c r="A130" s="209" t="s">
        <v>221</v>
      </c>
      <c r="B130" s="195">
        <v>1269.1599999999999</v>
      </c>
      <c r="C130" s="196">
        <v>156.66</v>
      </c>
      <c r="D130" s="197">
        <v>7.5</v>
      </c>
      <c r="E130" s="196">
        <v>375</v>
      </c>
      <c r="F130" s="198">
        <v>3.8</v>
      </c>
      <c r="G130" s="199">
        <v>487.5</v>
      </c>
      <c r="H130" s="200">
        <v>1.3</v>
      </c>
      <c r="I130" s="136">
        <v>250</v>
      </c>
      <c r="J130" s="167"/>
      <c r="K130" s="167"/>
      <c r="L130" s="167"/>
      <c r="M130" s="167"/>
      <c r="N130" s="167"/>
      <c r="O130" s="167"/>
      <c r="P130" s="167"/>
      <c r="Q130" s="167"/>
      <c r="R130" s="167"/>
      <c r="S130" s="167"/>
      <c r="T130" s="167"/>
      <c r="U130" s="167"/>
    </row>
    <row r="131" spans="1:21" x14ac:dyDescent="0.2">
      <c r="A131" s="209" t="s">
        <v>296</v>
      </c>
      <c r="B131" s="201">
        <v>1898</v>
      </c>
      <c r="C131" s="196">
        <v>445.5</v>
      </c>
      <c r="D131" s="197">
        <v>9.9</v>
      </c>
      <c r="E131" s="196">
        <v>493.75</v>
      </c>
      <c r="F131" s="198">
        <v>4.9000000000000004</v>
      </c>
      <c r="G131" s="199">
        <v>633.75</v>
      </c>
      <c r="H131" s="200">
        <v>1.63</v>
      </c>
      <c r="I131" s="136">
        <v>325</v>
      </c>
      <c r="J131" s="167"/>
      <c r="K131" s="167"/>
      <c r="L131" s="167"/>
      <c r="M131" s="167"/>
      <c r="N131" s="167"/>
      <c r="O131" s="167"/>
      <c r="P131" s="167"/>
      <c r="Q131" s="167"/>
      <c r="R131" s="167"/>
      <c r="S131" s="167"/>
      <c r="T131" s="167"/>
      <c r="U131" s="167"/>
    </row>
    <row r="132" spans="1:21" x14ac:dyDescent="0.2">
      <c r="A132" s="209" t="s">
        <v>298</v>
      </c>
      <c r="B132" s="195">
        <v>1955</v>
      </c>
      <c r="C132" s="196">
        <v>140</v>
      </c>
      <c r="D132" s="197">
        <v>12.4</v>
      </c>
      <c r="E132" s="196">
        <v>618.75</v>
      </c>
      <c r="F132" s="198">
        <v>6.1</v>
      </c>
      <c r="G132" s="199">
        <v>796.25</v>
      </c>
      <c r="H132" s="200">
        <v>2</v>
      </c>
      <c r="I132" s="136">
        <v>400</v>
      </c>
      <c r="J132" s="167"/>
      <c r="K132" s="167"/>
      <c r="L132" s="167"/>
      <c r="M132" s="167"/>
      <c r="N132" s="167"/>
      <c r="O132" s="167"/>
      <c r="P132" s="167"/>
      <c r="Q132" s="167"/>
      <c r="R132" s="167"/>
      <c r="S132" s="167"/>
      <c r="T132" s="167"/>
      <c r="U132" s="167"/>
    </row>
    <row r="133" spans="1:21" x14ac:dyDescent="0.2">
      <c r="A133" s="16" t="s">
        <v>297</v>
      </c>
      <c r="B133" s="195">
        <v>2282.5</v>
      </c>
      <c r="C133" s="196">
        <v>280</v>
      </c>
      <c r="D133" s="197">
        <v>13.5</v>
      </c>
      <c r="E133" s="196">
        <v>675</v>
      </c>
      <c r="F133" s="198">
        <v>6.8</v>
      </c>
      <c r="G133" s="199">
        <v>877.5</v>
      </c>
      <c r="H133" s="200">
        <v>2.2999999999999998</v>
      </c>
      <c r="I133" s="136">
        <v>450</v>
      </c>
      <c r="J133" s="167"/>
      <c r="K133" s="167"/>
      <c r="L133" s="167"/>
      <c r="M133" s="167"/>
      <c r="N133" s="167"/>
      <c r="O133" s="167"/>
      <c r="P133" s="167"/>
      <c r="Q133" s="167"/>
      <c r="R133" s="167"/>
      <c r="S133" s="167"/>
      <c r="T133" s="167"/>
      <c r="U133" s="167"/>
    </row>
    <row r="134" spans="1:21" x14ac:dyDescent="0.2">
      <c r="A134" s="209"/>
      <c r="B134" s="201"/>
      <c r="C134" s="196"/>
      <c r="D134" s="197"/>
      <c r="E134" s="196"/>
      <c r="F134" s="198"/>
      <c r="G134" s="199"/>
      <c r="H134" s="200"/>
      <c r="I134" s="136"/>
      <c r="J134" s="167"/>
      <c r="K134" s="167"/>
      <c r="L134" s="167"/>
      <c r="M134" s="167"/>
      <c r="N134" s="167"/>
      <c r="O134" s="167"/>
      <c r="P134" s="167"/>
      <c r="Q134" s="167"/>
      <c r="R134" s="167"/>
      <c r="S134" s="167"/>
      <c r="T134" s="167"/>
      <c r="U134" s="167"/>
    </row>
    <row r="135" spans="1:21" x14ac:dyDescent="0.2">
      <c r="A135" s="209"/>
      <c r="B135" s="195"/>
      <c r="C135" s="196"/>
      <c r="D135" s="197"/>
      <c r="E135" s="196"/>
      <c r="F135" s="198"/>
      <c r="G135" s="199"/>
      <c r="H135" s="200"/>
      <c r="I135" s="136"/>
      <c r="J135" s="167"/>
      <c r="K135" s="167"/>
      <c r="L135" s="167"/>
      <c r="M135" s="167"/>
      <c r="N135" s="167"/>
      <c r="O135" s="167"/>
      <c r="P135" s="167"/>
      <c r="Q135" s="167"/>
      <c r="R135" s="167"/>
      <c r="S135" s="167"/>
      <c r="T135" s="167"/>
      <c r="U135" s="167"/>
    </row>
    <row r="136" spans="1:21" ht="16" thickBot="1" x14ac:dyDescent="0.25">
      <c r="A136" s="210" t="s">
        <v>232</v>
      </c>
      <c r="B136" s="211"/>
      <c r="C136" s="212"/>
      <c r="D136" s="213"/>
      <c r="E136" s="212"/>
      <c r="F136" s="214"/>
      <c r="G136" s="215"/>
      <c r="H136" s="216"/>
      <c r="I136" s="163"/>
      <c r="J136" s="167"/>
      <c r="K136" s="167"/>
      <c r="L136" s="167"/>
      <c r="M136" s="167"/>
      <c r="N136" s="167"/>
      <c r="O136" s="167"/>
      <c r="P136" s="167"/>
      <c r="Q136" s="167"/>
      <c r="R136" s="167"/>
      <c r="S136" s="167"/>
      <c r="T136" s="167"/>
      <c r="U136" s="167"/>
    </row>
    <row r="137" spans="1:21" x14ac:dyDescent="0.2">
      <c r="J137" s="167"/>
      <c r="K137" s="167"/>
      <c r="L137" s="167"/>
      <c r="M137" s="167"/>
      <c r="N137" s="167"/>
      <c r="O137" s="167"/>
      <c r="P137" s="167"/>
      <c r="Q137" s="167"/>
      <c r="R137" s="167"/>
      <c r="S137" s="167"/>
      <c r="T137" s="167"/>
      <c r="U137" s="167"/>
    </row>
    <row r="138" spans="1:21" ht="24" x14ac:dyDescent="0.3">
      <c r="A138" s="454" t="s">
        <v>154</v>
      </c>
      <c r="B138" s="455"/>
      <c r="C138" s="455"/>
      <c r="D138" s="455"/>
      <c r="E138" s="455"/>
      <c r="F138" s="455"/>
      <c r="G138" s="455"/>
      <c r="H138" s="455"/>
      <c r="I138" s="455"/>
      <c r="J138" s="167"/>
      <c r="K138" s="167"/>
      <c r="L138" s="167"/>
      <c r="M138" s="167"/>
      <c r="N138" s="167"/>
      <c r="O138" s="167"/>
      <c r="P138" s="167"/>
      <c r="Q138" s="167"/>
      <c r="R138" s="167"/>
      <c r="S138" s="167"/>
      <c r="T138" s="167"/>
      <c r="U138" s="167"/>
    </row>
    <row r="139" spans="1:21" ht="45" customHeight="1" x14ac:dyDescent="0.25">
      <c r="A139" s="432" t="s">
        <v>158</v>
      </c>
      <c r="B139" s="433"/>
      <c r="C139" s="433"/>
      <c r="D139" s="433"/>
      <c r="E139" s="433"/>
      <c r="F139" s="433"/>
      <c r="G139" s="433"/>
      <c r="H139" s="433"/>
      <c r="I139" s="433"/>
      <c r="J139" s="167"/>
      <c r="K139" s="167"/>
      <c r="L139" s="167"/>
      <c r="M139" s="167"/>
      <c r="N139" s="167"/>
      <c r="O139" s="167"/>
      <c r="P139" s="167"/>
      <c r="Q139" s="167"/>
      <c r="R139" s="167"/>
      <c r="S139" s="167"/>
      <c r="T139" s="167"/>
      <c r="U139" s="167"/>
    </row>
    <row r="140" spans="1:21" x14ac:dyDescent="0.2">
      <c r="A140" s="443" t="s">
        <v>225</v>
      </c>
      <c r="B140" s="439"/>
      <c r="C140" s="439"/>
      <c r="D140" s="439"/>
      <c r="E140" s="439"/>
      <c r="F140" s="439"/>
      <c r="G140" s="439"/>
      <c r="H140" s="439"/>
      <c r="I140" s="439"/>
      <c r="J140" s="167"/>
      <c r="K140" s="167"/>
      <c r="L140" s="167"/>
      <c r="M140" s="167"/>
      <c r="N140" s="167"/>
      <c r="O140" s="167"/>
      <c r="P140" s="167"/>
      <c r="Q140" s="167"/>
      <c r="R140" s="167"/>
      <c r="S140" s="167"/>
      <c r="T140" s="167"/>
      <c r="U140" s="167"/>
    </row>
    <row r="141" spans="1:21" ht="119.25" customHeight="1" x14ac:dyDescent="0.2">
      <c r="A141" s="439"/>
      <c r="B141" s="439"/>
      <c r="C141" s="439"/>
      <c r="D141" s="439"/>
      <c r="E141" s="439"/>
      <c r="F141" s="439"/>
      <c r="G141" s="439"/>
      <c r="H141" s="439"/>
      <c r="I141" s="439"/>
      <c r="J141" s="167"/>
      <c r="K141" s="167"/>
      <c r="L141" s="167"/>
      <c r="M141" s="167"/>
      <c r="N141" s="167"/>
      <c r="O141" s="167"/>
      <c r="P141" s="167"/>
      <c r="Q141" s="167"/>
      <c r="R141" s="167"/>
      <c r="S141" s="167"/>
      <c r="T141" s="167"/>
      <c r="U141" s="167"/>
    </row>
    <row r="142" spans="1:21" ht="33" thickBot="1" x14ac:dyDescent="0.25">
      <c r="A142" s="185" t="s">
        <v>153</v>
      </c>
      <c r="B142" s="186" t="s">
        <v>135</v>
      </c>
      <c r="C142" s="187" t="s">
        <v>56</v>
      </c>
      <c r="D142" s="188" t="s">
        <v>129</v>
      </c>
      <c r="E142" s="189" t="s">
        <v>130</v>
      </c>
      <c r="F142" s="190" t="s">
        <v>131</v>
      </c>
      <c r="G142" s="191" t="s">
        <v>132</v>
      </c>
      <c r="H142" s="192" t="s">
        <v>133</v>
      </c>
      <c r="I142" s="193" t="s">
        <v>134</v>
      </c>
      <c r="J142" s="167"/>
      <c r="K142" s="167"/>
      <c r="L142" s="167"/>
      <c r="M142" s="167"/>
      <c r="N142" s="167"/>
      <c r="O142" s="167"/>
      <c r="P142" s="167"/>
      <c r="Q142" s="167"/>
      <c r="R142" s="167"/>
      <c r="S142" s="167"/>
      <c r="T142" s="167"/>
      <c r="U142" s="167"/>
    </row>
    <row r="143" spans="1:21" x14ac:dyDescent="0.2">
      <c r="A143" s="202" t="s">
        <v>284</v>
      </c>
      <c r="B143" s="203">
        <v>235.35</v>
      </c>
      <c r="C143" s="204">
        <v>67.349999999999994</v>
      </c>
      <c r="D143" s="205">
        <v>1.2</v>
      </c>
      <c r="E143" s="204">
        <v>48</v>
      </c>
      <c r="F143" s="206">
        <v>0.6</v>
      </c>
      <c r="G143" s="207">
        <v>78</v>
      </c>
      <c r="H143" s="218">
        <v>0.21</v>
      </c>
      <c r="I143" s="164">
        <v>42</v>
      </c>
      <c r="J143" s="167"/>
      <c r="K143" s="167"/>
      <c r="L143" s="167"/>
      <c r="M143" s="167"/>
      <c r="N143" s="167"/>
      <c r="O143" s="167"/>
      <c r="P143" s="167"/>
      <c r="Q143" s="167"/>
      <c r="R143" s="167"/>
      <c r="S143" s="167"/>
      <c r="T143" s="167"/>
      <c r="U143" s="167"/>
    </row>
    <row r="144" spans="1:21" ht="16" thickBot="1" x14ac:dyDescent="0.25">
      <c r="A144" s="209" t="s">
        <v>73</v>
      </c>
      <c r="B144" s="195">
        <v>275.85000000000002</v>
      </c>
      <c r="C144" s="196">
        <v>119.85</v>
      </c>
      <c r="D144" s="197">
        <v>1.2</v>
      </c>
      <c r="E144" s="196">
        <v>48</v>
      </c>
      <c r="F144" s="198">
        <v>0.6</v>
      </c>
      <c r="G144" s="199">
        <v>78</v>
      </c>
      <c r="H144" s="217">
        <v>0.15</v>
      </c>
      <c r="I144" s="136">
        <v>30</v>
      </c>
      <c r="J144" s="167"/>
      <c r="K144" s="167"/>
      <c r="L144" s="167"/>
      <c r="M144" s="167"/>
      <c r="N144" s="167"/>
      <c r="O144" s="167"/>
      <c r="P144" s="167"/>
      <c r="Q144" s="167"/>
      <c r="R144" s="167"/>
      <c r="S144" s="167"/>
      <c r="T144" s="167"/>
      <c r="U144" s="167"/>
    </row>
    <row r="145" spans="1:21" x14ac:dyDescent="0.2">
      <c r="A145" s="202" t="s">
        <v>218</v>
      </c>
      <c r="B145" s="195">
        <v>634.46</v>
      </c>
      <c r="C145" s="196">
        <v>49.46</v>
      </c>
      <c r="D145" s="197">
        <v>4.0999999999999996</v>
      </c>
      <c r="E145" s="196">
        <v>162</v>
      </c>
      <c r="F145" s="198">
        <v>2.1</v>
      </c>
      <c r="G145" s="199">
        <v>273</v>
      </c>
      <c r="H145" s="200">
        <v>0.8</v>
      </c>
      <c r="I145" s="136">
        <v>150</v>
      </c>
      <c r="J145" s="167"/>
      <c r="K145" s="167"/>
      <c r="L145" s="167"/>
      <c r="M145" s="167"/>
      <c r="N145" s="167"/>
      <c r="O145" s="167"/>
      <c r="P145" s="167"/>
      <c r="Q145" s="167"/>
      <c r="R145" s="167"/>
      <c r="S145" s="167"/>
      <c r="T145" s="167"/>
      <c r="U145" s="167"/>
    </row>
    <row r="146" spans="1:21" x14ac:dyDescent="0.2">
      <c r="A146" s="209" t="s">
        <v>50</v>
      </c>
      <c r="B146" s="195">
        <v>642.29999999999995</v>
      </c>
      <c r="C146" s="196">
        <v>19.8</v>
      </c>
      <c r="D146" s="197">
        <v>4.5</v>
      </c>
      <c r="E146" s="196">
        <v>180</v>
      </c>
      <c r="F146" s="198">
        <v>2.2999999999999998</v>
      </c>
      <c r="G146" s="199">
        <v>292.5</v>
      </c>
      <c r="H146" s="200">
        <v>0.8</v>
      </c>
      <c r="I146" s="136">
        <v>150</v>
      </c>
      <c r="J146" s="167"/>
      <c r="K146" s="167"/>
      <c r="L146" s="167"/>
      <c r="M146" s="167"/>
      <c r="N146" s="167"/>
      <c r="O146" s="167"/>
      <c r="P146" s="167"/>
      <c r="Q146" s="167"/>
      <c r="R146" s="167"/>
      <c r="S146" s="167"/>
      <c r="T146" s="167"/>
      <c r="U146" s="167"/>
    </row>
    <row r="147" spans="1:21" x14ac:dyDescent="0.2">
      <c r="A147" s="209" t="s">
        <v>303</v>
      </c>
      <c r="B147" s="201">
        <v>693.64</v>
      </c>
      <c r="C147" s="196">
        <v>33.64</v>
      </c>
      <c r="D147" s="197">
        <v>4.8</v>
      </c>
      <c r="E147" s="196">
        <v>192</v>
      </c>
      <c r="F147" s="198">
        <v>2.4</v>
      </c>
      <c r="G147" s="199">
        <v>312</v>
      </c>
      <c r="H147" s="200">
        <v>0.78</v>
      </c>
      <c r="I147" s="136">
        <v>156</v>
      </c>
      <c r="J147" s="167"/>
      <c r="K147" s="167"/>
      <c r="L147" s="167"/>
      <c r="M147" s="167"/>
      <c r="N147" s="167"/>
      <c r="O147" s="167"/>
      <c r="P147" s="167"/>
      <c r="Q147" s="167"/>
      <c r="R147" s="167"/>
      <c r="S147" s="167"/>
      <c r="T147" s="167"/>
      <c r="U147" s="167"/>
    </row>
    <row r="148" spans="1:21" x14ac:dyDescent="0.2">
      <c r="A148" s="209" t="s">
        <v>48</v>
      </c>
      <c r="B148" s="195">
        <v>724.5</v>
      </c>
      <c r="C148" s="196">
        <v>96</v>
      </c>
      <c r="D148" s="197">
        <v>4.7</v>
      </c>
      <c r="E148" s="196">
        <v>186</v>
      </c>
      <c r="F148" s="198">
        <v>2.2999999999999998</v>
      </c>
      <c r="G148" s="199">
        <v>292.5</v>
      </c>
      <c r="H148" s="200">
        <v>0.8</v>
      </c>
      <c r="I148" s="136">
        <v>150</v>
      </c>
      <c r="J148" s="167"/>
      <c r="K148" s="167"/>
      <c r="L148" s="167"/>
      <c r="M148" s="167"/>
      <c r="N148" s="167"/>
      <c r="O148" s="167"/>
      <c r="P148" s="167"/>
      <c r="Q148" s="167"/>
      <c r="R148" s="167"/>
      <c r="S148" s="167"/>
      <c r="T148" s="167"/>
      <c r="U148" s="167"/>
    </row>
    <row r="149" spans="1:21" x14ac:dyDescent="0.2">
      <c r="A149" s="209" t="s">
        <v>278</v>
      </c>
      <c r="B149" s="195">
        <v>769.4</v>
      </c>
      <c r="C149" s="196">
        <v>115.4</v>
      </c>
      <c r="D149" s="197">
        <v>4.8</v>
      </c>
      <c r="E149" s="196">
        <v>192</v>
      </c>
      <c r="F149" s="198">
        <v>2.4</v>
      </c>
      <c r="G149" s="199">
        <v>312</v>
      </c>
      <c r="H149" s="200">
        <v>0.8</v>
      </c>
      <c r="I149" s="136">
        <v>150</v>
      </c>
      <c r="J149" s="167"/>
      <c r="K149" s="167"/>
      <c r="L149" s="167"/>
      <c r="M149" s="167"/>
      <c r="N149" s="167"/>
      <c r="O149" s="167"/>
      <c r="P149" s="167"/>
      <c r="Q149" s="167"/>
      <c r="R149" s="167"/>
      <c r="S149" s="167"/>
      <c r="T149" s="167"/>
      <c r="U149" s="167"/>
    </row>
    <row r="150" spans="1:21" x14ac:dyDescent="0.2">
      <c r="A150" s="209" t="s">
        <v>282</v>
      </c>
      <c r="B150" s="195">
        <v>804.43</v>
      </c>
      <c r="C150" s="196">
        <v>26.98</v>
      </c>
      <c r="D150" s="197">
        <v>6.4</v>
      </c>
      <c r="E150" s="196">
        <v>255.6</v>
      </c>
      <c r="F150" s="198">
        <v>3.2</v>
      </c>
      <c r="G150" s="199">
        <v>415.35</v>
      </c>
      <c r="H150" s="217">
        <v>0.53</v>
      </c>
      <c r="I150" s="136">
        <v>106.5</v>
      </c>
      <c r="J150" s="167"/>
      <c r="K150" s="167"/>
      <c r="L150" s="167"/>
      <c r="M150" s="167"/>
      <c r="N150" s="167"/>
      <c r="O150" s="167"/>
      <c r="P150" s="167"/>
      <c r="Q150" s="167"/>
      <c r="R150" s="167"/>
      <c r="S150" s="167"/>
      <c r="T150" s="167"/>
      <c r="U150" s="167"/>
    </row>
    <row r="151" spans="1:21" x14ac:dyDescent="0.2">
      <c r="A151" s="209" t="s">
        <v>150</v>
      </c>
      <c r="B151" s="195">
        <v>844.72</v>
      </c>
      <c r="C151" s="196">
        <v>91.72</v>
      </c>
      <c r="D151" s="197">
        <v>5.6</v>
      </c>
      <c r="E151" s="196">
        <v>222</v>
      </c>
      <c r="F151" s="198">
        <v>2.7</v>
      </c>
      <c r="G151" s="199">
        <v>351</v>
      </c>
      <c r="H151" s="200">
        <v>0.9</v>
      </c>
      <c r="I151" s="136">
        <v>180</v>
      </c>
      <c r="J151" s="167"/>
      <c r="K151" s="167"/>
      <c r="L151" s="167"/>
      <c r="M151" s="167"/>
      <c r="N151" s="167"/>
      <c r="O151" s="167"/>
      <c r="P151" s="167"/>
      <c r="Q151" s="167"/>
      <c r="R151" s="167"/>
      <c r="S151" s="167"/>
      <c r="T151" s="167"/>
      <c r="U151" s="167"/>
    </row>
    <row r="152" spans="1:21" x14ac:dyDescent="0.2">
      <c r="A152" s="209" t="s">
        <v>287</v>
      </c>
      <c r="B152" s="201">
        <v>915</v>
      </c>
      <c r="C152" s="196">
        <v>43.5</v>
      </c>
      <c r="D152" s="197">
        <v>6.3</v>
      </c>
      <c r="E152" s="196">
        <v>252</v>
      </c>
      <c r="F152" s="198">
        <v>3.2</v>
      </c>
      <c r="G152" s="199">
        <v>409.5</v>
      </c>
      <c r="H152" s="200">
        <v>1.05</v>
      </c>
      <c r="I152" s="136">
        <v>210</v>
      </c>
      <c r="J152" s="167"/>
      <c r="K152" s="167"/>
      <c r="L152" s="167"/>
      <c r="M152" s="167"/>
      <c r="N152" s="167"/>
      <c r="O152" s="167"/>
      <c r="P152" s="167"/>
      <c r="Q152" s="167"/>
      <c r="R152" s="167"/>
      <c r="S152" s="167"/>
      <c r="T152" s="167"/>
      <c r="U152" s="167"/>
    </row>
    <row r="153" spans="1:21" x14ac:dyDescent="0.2">
      <c r="A153" s="209" t="s">
        <v>6</v>
      </c>
      <c r="B153" s="195">
        <v>993.5</v>
      </c>
      <c r="C153" s="196">
        <v>35</v>
      </c>
      <c r="D153" s="197">
        <v>6.8</v>
      </c>
      <c r="E153" s="196">
        <v>270</v>
      </c>
      <c r="F153" s="198">
        <v>3.5</v>
      </c>
      <c r="G153" s="199">
        <v>448.5</v>
      </c>
      <c r="H153" s="200">
        <v>1.2</v>
      </c>
      <c r="I153" s="136">
        <v>240</v>
      </c>
      <c r="J153" s="167"/>
      <c r="K153" s="167"/>
      <c r="L153" s="167"/>
      <c r="M153" s="167"/>
      <c r="N153" s="167"/>
      <c r="O153" s="167"/>
      <c r="P153" s="167"/>
      <c r="Q153" s="167"/>
      <c r="R153" s="167"/>
      <c r="S153" s="167"/>
      <c r="T153" s="167"/>
      <c r="U153" s="167"/>
    </row>
    <row r="154" spans="1:21" x14ac:dyDescent="0.2">
      <c r="A154" s="209" t="s">
        <v>4</v>
      </c>
      <c r="B154" s="195">
        <v>1029</v>
      </c>
      <c r="C154" s="196">
        <v>27</v>
      </c>
      <c r="D154" s="197">
        <v>7.35</v>
      </c>
      <c r="E154" s="196">
        <v>294</v>
      </c>
      <c r="F154" s="198">
        <v>3.6</v>
      </c>
      <c r="G154" s="199">
        <v>468</v>
      </c>
      <c r="H154" s="200">
        <v>1.2</v>
      </c>
      <c r="I154" s="136">
        <v>240</v>
      </c>
      <c r="J154" s="167"/>
      <c r="K154" s="167"/>
      <c r="L154" s="167"/>
      <c r="M154" s="167"/>
      <c r="N154" s="167"/>
      <c r="O154" s="167"/>
      <c r="P154" s="167"/>
      <c r="Q154" s="167"/>
      <c r="R154" s="167"/>
      <c r="S154" s="167"/>
      <c r="T154" s="167"/>
      <c r="U154" s="167"/>
    </row>
    <row r="155" spans="1:21" x14ac:dyDescent="0.2">
      <c r="A155" s="209" t="s">
        <v>163</v>
      </c>
      <c r="B155" s="195">
        <v>1338.28</v>
      </c>
      <c r="C155" s="196">
        <v>559.78</v>
      </c>
      <c r="D155" s="197">
        <v>5.7</v>
      </c>
      <c r="E155" s="196">
        <v>228</v>
      </c>
      <c r="F155" s="198">
        <v>2.9</v>
      </c>
      <c r="G155" s="199">
        <v>370.5</v>
      </c>
      <c r="H155" s="200">
        <v>0.9</v>
      </c>
      <c r="I155" s="136">
        <v>180</v>
      </c>
      <c r="J155" s="167"/>
      <c r="K155" s="167"/>
      <c r="L155" s="167"/>
      <c r="M155" s="167"/>
      <c r="N155" s="167"/>
      <c r="O155" s="167"/>
      <c r="P155" s="167"/>
      <c r="Q155" s="167"/>
      <c r="R155" s="167"/>
      <c r="S155" s="167"/>
      <c r="T155" s="167"/>
      <c r="U155" s="167"/>
    </row>
    <row r="156" spans="1:21" x14ac:dyDescent="0.2">
      <c r="A156" s="209" t="s">
        <v>1</v>
      </c>
      <c r="B156" s="195">
        <v>1457.44</v>
      </c>
      <c r="C156" s="196">
        <v>93.94</v>
      </c>
      <c r="D156" s="197">
        <v>9.75</v>
      </c>
      <c r="E156" s="196">
        <v>390</v>
      </c>
      <c r="F156" s="198">
        <v>4.95</v>
      </c>
      <c r="G156" s="199">
        <v>643.5</v>
      </c>
      <c r="H156" s="200">
        <v>1.65</v>
      </c>
      <c r="I156" s="136">
        <v>330</v>
      </c>
      <c r="J156" s="167"/>
      <c r="K156" s="167"/>
      <c r="L156" s="167"/>
      <c r="M156" s="167"/>
      <c r="N156" s="167"/>
      <c r="O156" s="167"/>
      <c r="P156" s="167"/>
      <c r="Q156" s="167"/>
      <c r="R156" s="167"/>
      <c r="S156" s="167"/>
      <c r="T156" s="167"/>
      <c r="U156" s="167"/>
    </row>
    <row r="157" spans="1:21" x14ac:dyDescent="0.2">
      <c r="A157" s="209" t="s">
        <v>146</v>
      </c>
      <c r="B157" s="195">
        <v>1478.5</v>
      </c>
      <c r="C157" s="196">
        <v>196</v>
      </c>
      <c r="D157" s="197">
        <v>9.5</v>
      </c>
      <c r="E157" s="196">
        <v>378</v>
      </c>
      <c r="F157" s="198">
        <v>4.7</v>
      </c>
      <c r="G157" s="199">
        <v>604.5</v>
      </c>
      <c r="H157" s="200">
        <v>1.5</v>
      </c>
      <c r="I157" s="136">
        <v>300</v>
      </c>
      <c r="J157" s="167"/>
      <c r="K157" s="167"/>
      <c r="L157" s="167"/>
      <c r="M157" s="167"/>
      <c r="N157" s="167"/>
      <c r="O157" s="167"/>
      <c r="P157" s="167"/>
      <c r="Q157" s="167"/>
      <c r="R157" s="167"/>
      <c r="S157" s="167"/>
      <c r="T157" s="167"/>
      <c r="U157" s="167"/>
    </row>
    <row r="158" spans="1:21" x14ac:dyDescent="0.2">
      <c r="A158" s="209" t="s">
        <v>46</v>
      </c>
      <c r="B158" s="195">
        <v>1529.5</v>
      </c>
      <c r="C158" s="196">
        <v>154</v>
      </c>
      <c r="D158" s="197">
        <v>10.1</v>
      </c>
      <c r="E158" s="196">
        <v>402</v>
      </c>
      <c r="F158" s="198">
        <v>5</v>
      </c>
      <c r="G158" s="199">
        <v>643.5</v>
      </c>
      <c r="H158" s="200">
        <v>1.7</v>
      </c>
      <c r="I158" s="136">
        <v>330</v>
      </c>
      <c r="J158" s="167"/>
      <c r="K158" s="167"/>
      <c r="L158" s="167"/>
      <c r="M158" s="167"/>
      <c r="N158" s="167"/>
      <c r="O158" s="167"/>
      <c r="P158" s="167"/>
      <c r="Q158" s="167"/>
      <c r="R158" s="167"/>
      <c r="S158" s="167"/>
      <c r="T158" s="167"/>
      <c r="U158" s="167"/>
    </row>
    <row r="159" spans="1:21" x14ac:dyDescent="0.2">
      <c r="A159" s="209" t="s">
        <v>289</v>
      </c>
      <c r="B159" s="201">
        <v>1843.5</v>
      </c>
      <c r="C159" s="196">
        <v>52.5</v>
      </c>
      <c r="D159" s="197">
        <v>15</v>
      </c>
      <c r="E159" s="196">
        <v>600</v>
      </c>
      <c r="F159" s="198">
        <v>7.5</v>
      </c>
      <c r="G159" s="199">
        <v>975</v>
      </c>
      <c r="H159" s="200">
        <v>1.08</v>
      </c>
      <c r="I159" s="136">
        <v>276</v>
      </c>
      <c r="J159" s="167"/>
      <c r="K159" s="167"/>
      <c r="L159" s="167"/>
      <c r="M159" s="167"/>
      <c r="N159" s="167"/>
      <c r="O159" s="167"/>
      <c r="P159" s="167"/>
      <c r="Q159" s="167"/>
      <c r="R159" s="167"/>
      <c r="S159" s="167"/>
      <c r="T159" s="167"/>
      <c r="U159" s="167"/>
    </row>
    <row r="160" spans="1:21" x14ac:dyDescent="0.2">
      <c r="A160" s="209" t="s">
        <v>279</v>
      </c>
      <c r="B160" s="201">
        <v>1858.5</v>
      </c>
      <c r="C160" s="196">
        <v>67.5</v>
      </c>
      <c r="D160" s="197">
        <v>15</v>
      </c>
      <c r="E160" s="196">
        <v>600</v>
      </c>
      <c r="F160" s="198">
        <v>7.5</v>
      </c>
      <c r="G160" s="199">
        <v>975</v>
      </c>
      <c r="H160" s="200">
        <v>2.4</v>
      </c>
      <c r="I160" s="136">
        <v>480</v>
      </c>
      <c r="J160" s="167"/>
      <c r="K160" s="167"/>
      <c r="L160" s="167"/>
      <c r="M160" s="167"/>
      <c r="N160" s="167"/>
      <c r="O160" s="167"/>
      <c r="P160" s="167"/>
      <c r="Q160" s="167"/>
      <c r="R160" s="167"/>
      <c r="S160" s="167"/>
      <c r="T160" s="167"/>
      <c r="U160" s="167"/>
    </row>
    <row r="161" spans="1:21" x14ac:dyDescent="0.2">
      <c r="A161" s="209" t="s">
        <v>223</v>
      </c>
      <c r="B161" s="195">
        <v>2304.66</v>
      </c>
      <c r="C161" s="196">
        <v>156.66</v>
      </c>
      <c r="D161" s="197">
        <v>15.6</v>
      </c>
      <c r="E161" s="196">
        <v>624</v>
      </c>
      <c r="F161" s="198">
        <v>7.8</v>
      </c>
      <c r="G161" s="199">
        <v>1014</v>
      </c>
      <c r="H161" s="200">
        <v>2.6</v>
      </c>
      <c r="I161" s="136">
        <v>510</v>
      </c>
      <c r="J161" s="167"/>
      <c r="K161" s="167"/>
      <c r="L161" s="167"/>
      <c r="M161" s="167"/>
      <c r="N161" s="167"/>
      <c r="O161" s="167"/>
      <c r="P161" s="167"/>
      <c r="Q161" s="167"/>
      <c r="R161" s="167"/>
      <c r="S161" s="167"/>
      <c r="T161" s="167"/>
      <c r="U161" s="167"/>
    </row>
    <row r="162" spans="1:21" x14ac:dyDescent="0.2">
      <c r="A162" s="209" t="s">
        <v>138</v>
      </c>
      <c r="B162" s="195">
        <v>2771.5</v>
      </c>
      <c r="C162" s="196">
        <v>166</v>
      </c>
      <c r="D162" s="197">
        <v>18.8</v>
      </c>
      <c r="E162" s="196">
        <v>750</v>
      </c>
      <c r="F162" s="198">
        <v>9.8000000000000007</v>
      </c>
      <c r="G162" s="199">
        <v>1225.5</v>
      </c>
      <c r="H162" s="200">
        <v>3.2</v>
      </c>
      <c r="I162" s="136">
        <v>630</v>
      </c>
      <c r="J162" s="167"/>
      <c r="K162" s="167"/>
      <c r="L162" s="167"/>
      <c r="M162" s="167"/>
      <c r="N162" s="167"/>
      <c r="O162" s="167"/>
      <c r="P162" s="167"/>
      <c r="Q162" s="167"/>
      <c r="R162" s="167"/>
      <c r="S162" s="167"/>
      <c r="T162" s="167"/>
      <c r="U162" s="167"/>
    </row>
    <row r="163" spans="1:21" x14ac:dyDescent="0.2">
      <c r="A163" s="209" t="s">
        <v>299</v>
      </c>
      <c r="B163" s="201">
        <v>3714</v>
      </c>
      <c r="C163" s="196">
        <v>445.5</v>
      </c>
      <c r="D163" s="197">
        <v>23.7</v>
      </c>
      <c r="E163" s="196">
        <v>948</v>
      </c>
      <c r="F163" s="198">
        <v>11.9</v>
      </c>
      <c r="G163" s="199">
        <v>1540.5</v>
      </c>
      <c r="H163" s="200">
        <v>3.9</v>
      </c>
      <c r="I163" s="136">
        <v>780</v>
      </c>
      <c r="J163" s="167"/>
      <c r="K163" s="167"/>
      <c r="L163" s="167"/>
      <c r="M163" s="167"/>
      <c r="N163" s="167"/>
      <c r="O163" s="167"/>
      <c r="P163" s="167"/>
      <c r="Q163" s="167"/>
      <c r="R163" s="167"/>
      <c r="S163" s="167"/>
      <c r="T163" s="167"/>
      <c r="U163" s="167"/>
    </row>
    <row r="164" spans="1:21" x14ac:dyDescent="0.2">
      <c r="A164" s="209" t="s">
        <v>139</v>
      </c>
      <c r="B164" s="195">
        <v>4248.5</v>
      </c>
      <c r="C164" s="196">
        <v>140</v>
      </c>
      <c r="D164" s="197">
        <v>29.7</v>
      </c>
      <c r="E164" s="196">
        <v>1188</v>
      </c>
      <c r="F164" s="198">
        <v>14.9</v>
      </c>
      <c r="G164" s="199">
        <v>1930.5</v>
      </c>
      <c r="H164" s="200">
        <v>5</v>
      </c>
      <c r="I164" s="136">
        <v>990</v>
      </c>
      <c r="J164" s="167"/>
      <c r="K164" s="167"/>
      <c r="L164" s="167"/>
      <c r="M164" s="167"/>
      <c r="N164" s="167"/>
      <c r="O164" s="167"/>
      <c r="P164" s="167"/>
      <c r="Q164" s="167"/>
      <c r="R164" s="167"/>
      <c r="S164" s="167"/>
      <c r="T164" s="167"/>
      <c r="U164" s="167"/>
    </row>
    <row r="165" spans="1:21" x14ac:dyDescent="0.2">
      <c r="A165" s="209" t="s">
        <v>145</v>
      </c>
      <c r="B165" s="195">
        <v>4420</v>
      </c>
      <c r="C165" s="196">
        <v>280</v>
      </c>
      <c r="D165" s="197">
        <v>30</v>
      </c>
      <c r="E165" s="196">
        <v>1200</v>
      </c>
      <c r="F165" s="198">
        <v>15</v>
      </c>
      <c r="G165" s="199">
        <v>1950</v>
      </c>
      <c r="H165" s="200">
        <v>5</v>
      </c>
      <c r="I165" s="136">
        <v>990</v>
      </c>
      <c r="J165" s="167"/>
      <c r="K165" s="167"/>
      <c r="L165" s="167"/>
      <c r="M165" s="167"/>
      <c r="N165" s="167"/>
      <c r="O165" s="167"/>
      <c r="P165" s="167"/>
      <c r="Q165" s="167"/>
      <c r="R165" s="167"/>
      <c r="S165" s="167"/>
      <c r="T165" s="167"/>
      <c r="U165" s="167"/>
    </row>
    <row r="166" spans="1:21" x14ac:dyDescent="0.2">
      <c r="A166" s="209"/>
      <c r="B166" s="195"/>
      <c r="C166" s="196"/>
      <c r="D166" s="197"/>
      <c r="E166" s="196"/>
      <c r="F166" s="198"/>
      <c r="G166" s="199"/>
      <c r="H166" s="217"/>
      <c r="I166" s="136"/>
      <c r="J166" s="167"/>
      <c r="K166" s="167"/>
      <c r="L166" s="167"/>
      <c r="M166" s="167"/>
      <c r="N166" s="167"/>
      <c r="O166" s="167"/>
      <c r="P166" s="167"/>
      <c r="Q166" s="167"/>
      <c r="R166" s="167"/>
      <c r="S166" s="167"/>
      <c r="T166" s="167"/>
      <c r="U166" s="167"/>
    </row>
    <row r="167" spans="1:21" ht="16" thickBot="1" x14ac:dyDescent="0.25">
      <c r="A167" s="210" t="s">
        <v>232</v>
      </c>
      <c r="B167" s="211"/>
      <c r="C167" s="212"/>
      <c r="D167" s="213"/>
      <c r="E167" s="212"/>
      <c r="F167" s="214"/>
      <c r="G167" s="215"/>
      <c r="H167" s="216"/>
      <c r="I167" s="163"/>
      <c r="J167" s="167"/>
      <c r="K167" s="167"/>
      <c r="L167" s="167"/>
      <c r="M167" s="167"/>
      <c r="N167" s="167"/>
      <c r="O167" s="167"/>
      <c r="P167" s="167"/>
      <c r="Q167" s="167"/>
      <c r="R167" s="167"/>
      <c r="S167" s="167"/>
      <c r="T167" s="167"/>
      <c r="U167" s="167"/>
    </row>
    <row r="168" spans="1:21" x14ac:dyDescent="0.2">
      <c r="J168" s="167"/>
      <c r="K168" s="167"/>
      <c r="L168" s="167"/>
      <c r="M168" s="167"/>
      <c r="N168" s="167"/>
      <c r="O168" s="167"/>
      <c r="P168" s="167"/>
      <c r="Q168" s="167"/>
      <c r="R168" s="167"/>
      <c r="S168" s="167"/>
      <c r="T168" s="167"/>
      <c r="U168" s="167"/>
    </row>
    <row r="169" spans="1:21" ht="47.25" customHeight="1" x14ac:dyDescent="0.3">
      <c r="A169" s="452" t="s">
        <v>157</v>
      </c>
      <c r="B169" s="453"/>
      <c r="C169" s="453"/>
      <c r="D169" s="453"/>
      <c r="E169" s="453"/>
      <c r="F169" s="453"/>
      <c r="G169" s="453"/>
      <c r="H169" s="453"/>
      <c r="I169" s="453"/>
      <c r="J169" s="167"/>
      <c r="K169" s="167"/>
      <c r="L169" s="167"/>
      <c r="M169" s="167"/>
      <c r="N169" s="167"/>
      <c r="O169" s="167"/>
      <c r="P169" s="167"/>
      <c r="Q169" s="167"/>
      <c r="R169" s="167"/>
      <c r="S169" s="167"/>
      <c r="T169" s="167"/>
      <c r="U169" s="167"/>
    </row>
    <row r="170" spans="1:21" x14ac:dyDescent="0.2">
      <c r="A170" s="456" t="s">
        <v>231</v>
      </c>
      <c r="B170" s="456"/>
      <c r="C170" s="456"/>
      <c r="D170" s="456"/>
      <c r="E170" s="456"/>
      <c r="F170" s="456"/>
      <c r="G170" s="456"/>
      <c r="H170" s="456"/>
      <c r="I170" s="456"/>
      <c r="J170" s="167"/>
      <c r="K170" s="167"/>
      <c r="L170" s="167"/>
      <c r="M170" s="167"/>
      <c r="N170" s="167"/>
      <c r="O170" s="167"/>
      <c r="P170" s="167"/>
      <c r="Q170" s="167"/>
      <c r="R170" s="167"/>
      <c r="S170" s="167"/>
      <c r="T170" s="167"/>
      <c r="U170" s="167"/>
    </row>
    <row r="171" spans="1:21" ht="208.5" customHeight="1" thickBot="1" x14ac:dyDescent="0.25">
      <c r="A171" s="457"/>
      <c r="B171" s="457"/>
      <c r="C171" s="457"/>
      <c r="D171" s="457"/>
      <c r="E171" s="457"/>
      <c r="F171" s="457"/>
      <c r="G171" s="457"/>
      <c r="H171" s="457"/>
      <c r="I171" s="457"/>
      <c r="J171" s="167"/>
      <c r="K171" s="167"/>
      <c r="L171" s="167"/>
      <c r="M171" s="167"/>
      <c r="N171" s="167"/>
      <c r="O171" s="167"/>
      <c r="P171" s="167"/>
      <c r="Q171" s="167"/>
      <c r="R171" s="167"/>
      <c r="S171" s="167"/>
      <c r="T171" s="167"/>
      <c r="U171" s="167"/>
    </row>
    <row r="172" spans="1:21" ht="9" customHeight="1" x14ac:dyDescent="0.2">
      <c r="A172" s="77"/>
      <c r="B172" s="77"/>
      <c r="C172" s="77"/>
      <c r="D172" s="77"/>
      <c r="E172" s="77"/>
      <c r="F172" s="77"/>
      <c r="G172" s="77"/>
      <c r="H172" s="77"/>
      <c r="I172" s="77"/>
      <c r="J172" s="167"/>
      <c r="K172" s="167"/>
      <c r="L172" s="167"/>
      <c r="M172" s="167"/>
      <c r="N172" s="167"/>
      <c r="O172" s="167"/>
      <c r="P172" s="167"/>
      <c r="Q172" s="167"/>
      <c r="R172" s="167"/>
      <c r="S172" s="167"/>
      <c r="T172" s="167"/>
      <c r="U172" s="167"/>
    </row>
    <row r="173" spans="1:21" ht="39.75" customHeight="1" x14ac:dyDescent="0.25">
      <c r="A173" s="432" t="s">
        <v>160</v>
      </c>
      <c r="B173" s="433"/>
      <c r="C173" s="433"/>
      <c r="D173" s="433"/>
      <c r="E173" s="433"/>
      <c r="F173" s="433"/>
      <c r="G173" s="433"/>
      <c r="H173" s="433"/>
      <c r="I173" s="433"/>
      <c r="J173" s="167"/>
      <c r="K173" s="167"/>
      <c r="L173" s="167"/>
      <c r="M173" s="167"/>
      <c r="N173" s="167"/>
      <c r="O173" s="167"/>
      <c r="P173" s="167"/>
      <c r="Q173" s="167"/>
      <c r="R173" s="167"/>
      <c r="S173" s="167"/>
      <c r="T173" s="167"/>
      <c r="U173" s="167"/>
    </row>
    <row r="174" spans="1:21" ht="157.5" customHeight="1" x14ac:dyDescent="0.25">
      <c r="A174" s="443" t="s">
        <v>224</v>
      </c>
      <c r="B174" s="444"/>
      <c r="C174" s="444"/>
      <c r="D174" s="444"/>
      <c r="E174" s="444"/>
      <c r="F174" s="444"/>
      <c r="G174" s="444"/>
      <c r="H174" s="444"/>
      <c r="I174" s="444"/>
      <c r="J174" s="167"/>
      <c r="K174" s="167"/>
      <c r="L174" s="167"/>
      <c r="M174" s="167"/>
      <c r="N174" s="167"/>
      <c r="O174" s="167"/>
      <c r="P174" s="167"/>
      <c r="Q174" s="167"/>
      <c r="R174" s="167"/>
      <c r="S174" s="167"/>
      <c r="T174" s="167"/>
      <c r="U174" s="167"/>
    </row>
    <row r="175" spans="1:21" ht="33" thickBot="1" x14ac:dyDescent="0.25">
      <c r="A175" s="85" t="s">
        <v>156</v>
      </c>
      <c r="B175" s="81" t="s">
        <v>135</v>
      </c>
      <c r="C175" s="143" t="s">
        <v>56</v>
      </c>
      <c r="D175" s="144" t="s">
        <v>129</v>
      </c>
      <c r="E175" s="145" t="s">
        <v>130</v>
      </c>
      <c r="F175" s="146" t="s">
        <v>131</v>
      </c>
      <c r="G175" s="147" t="s">
        <v>132</v>
      </c>
      <c r="H175" s="148" t="s">
        <v>133</v>
      </c>
      <c r="I175" s="149" t="s">
        <v>134</v>
      </c>
      <c r="J175" s="167"/>
      <c r="K175" s="167"/>
      <c r="L175" s="167"/>
      <c r="M175" s="167"/>
      <c r="N175" s="167"/>
      <c r="O175" s="167"/>
      <c r="P175" s="167"/>
      <c r="Q175" s="167"/>
      <c r="R175" s="167"/>
      <c r="S175" s="167"/>
      <c r="T175" s="167"/>
      <c r="U175" s="167"/>
    </row>
    <row r="176" spans="1:21" x14ac:dyDescent="0.2">
      <c r="A176" s="111" t="s">
        <v>73</v>
      </c>
      <c r="B176" s="150">
        <v>338.6</v>
      </c>
      <c r="C176" s="127">
        <v>119.85</v>
      </c>
      <c r="D176" s="151">
        <v>1.6</v>
      </c>
      <c r="E176" s="152">
        <v>78.75</v>
      </c>
      <c r="F176" s="153">
        <v>0.7</v>
      </c>
      <c r="G176" s="154">
        <v>91</v>
      </c>
      <c r="H176" s="182">
        <v>0.25</v>
      </c>
      <c r="I176" s="155">
        <v>49</v>
      </c>
      <c r="J176" s="167"/>
      <c r="K176" s="167"/>
      <c r="L176" s="167"/>
      <c r="M176" s="167"/>
      <c r="N176" s="167"/>
      <c r="O176" s="167"/>
      <c r="P176" s="167"/>
      <c r="Q176" s="167"/>
      <c r="R176" s="167"/>
      <c r="S176" s="167"/>
      <c r="T176" s="167"/>
      <c r="U176" s="167"/>
    </row>
    <row r="177" spans="1:21" x14ac:dyDescent="0.2">
      <c r="A177" s="79" t="s">
        <v>284</v>
      </c>
      <c r="B177" s="179">
        <v>573.79999999999995</v>
      </c>
      <c r="C177" s="219">
        <v>67.349999999999994</v>
      </c>
      <c r="D177" s="69">
        <v>3.4</v>
      </c>
      <c r="E177" s="55">
        <v>171.5</v>
      </c>
      <c r="F177" s="71">
        <v>1.7</v>
      </c>
      <c r="G177" s="58">
        <v>222.95</v>
      </c>
      <c r="H177" s="183">
        <v>0.56000000000000005</v>
      </c>
      <c r="I177" s="63">
        <v>112</v>
      </c>
      <c r="J177" s="167"/>
      <c r="K177" s="167"/>
      <c r="L177" s="167"/>
      <c r="M177" s="167"/>
      <c r="N177" s="167"/>
      <c r="O177" s="167"/>
      <c r="P177" s="167"/>
      <c r="Q177" s="167"/>
      <c r="R177" s="167"/>
      <c r="S177" s="167"/>
      <c r="T177" s="167"/>
      <c r="U177" s="167"/>
    </row>
    <row r="178" spans="1:21" ht="16" thickBot="1" x14ac:dyDescent="0.25">
      <c r="A178" s="209" t="s">
        <v>303</v>
      </c>
      <c r="B178" s="179">
        <v>859.64</v>
      </c>
      <c r="C178" s="219">
        <v>33.64</v>
      </c>
      <c r="D178" s="69">
        <v>5.6</v>
      </c>
      <c r="E178" s="55">
        <v>280</v>
      </c>
      <c r="F178" s="71">
        <v>2.8</v>
      </c>
      <c r="G178" s="58">
        <v>364</v>
      </c>
      <c r="H178" s="183">
        <v>0.91</v>
      </c>
      <c r="I178" s="136">
        <v>182</v>
      </c>
      <c r="J178" s="167"/>
      <c r="K178" s="167"/>
      <c r="L178" s="167"/>
      <c r="M178" s="167"/>
      <c r="N178" s="167"/>
      <c r="O178" s="167"/>
      <c r="P178" s="167"/>
      <c r="Q178" s="167"/>
      <c r="R178" s="167"/>
      <c r="S178" s="167"/>
      <c r="T178" s="167"/>
      <c r="U178" s="167"/>
    </row>
    <row r="179" spans="1:21" x14ac:dyDescent="0.2">
      <c r="A179" s="79" t="s">
        <v>48</v>
      </c>
      <c r="B179" s="80">
        <v>915</v>
      </c>
      <c r="C179" s="219">
        <v>96</v>
      </c>
      <c r="D179" s="69">
        <v>5.6</v>
      </c>
      <c r="E179" s="55">
        <v>280</v>
      </c>
      <c r="F179" s="71">
        <v>2.8</v>
      </c>
      <c r="G179" s="154">
        <v>364</v>
      </c>
      <c r="H179" s="183">
        <v>0.9</v>
      </c>
      <c r="I179" s="63">
        <v>175</v>
      </c>
      <c r="J179" s="167"/>
      <c r="K179" s="167"/>
      <c r="L179" s="167"/>
      <c r="M179" s="167"/>
      <c r="N179" s="167"/>
      <c r="O179" s="167"/>
      <c r="P179" s="167"/>
      <c r="Q179" s="167"/>
      <c r="R179" s="167"/>
      <c r="S179" s="167"/>
      <c r="T179" s="167"/>
      <c r="U179" s="167"/>
    </row>
    <row r="180" spans="1:21" x14ac:dyDescent="0.2">
      <c r="A180" s="16" t="s">
        <v>278</v>
      </c>
      <c r="B180" s="80">
        <v>1058.6500000000001</v>
      </c>
      <c r="C180" s="219">
        <v>115.4</v>
      </c>
      <c r="D180" s="69">
        <v>6.5</v>
      </c>
      <c r="E180" s="55">
        <v>323.75</v>
      </c>
      <c r="F180" s="71">
        <v>3.2</v>
      </c>
      <c r="G180" s="58">
        <v>409.5</v>
      </c>
      <c r="H180" s="183">
        <v>1.1000000000000001</v>
      </c>
      <c r="I180" s="63">
        <v>210</v>
      </c>
      <c r="J180" s="167"/>
      <c r="K180" s="167"/>
      <c r="L180" s="167"/>
      <c r="M180" s="167"/>
      <c r="N180" s="167"/>
      <c r="O180" s="167"/>
      <c r="P180" s="167"/>
      <c r="Q180" s="167"/>
      <c r="R180" s="167"/>
      <c r="S180" s="167"/>
      <c r="T180" s="167"/>
      <c r="U180" s="167"/>
    </row>
    <row r="181" spans="1:21" x14ac:dyDescent="0.2">
      <c r="A181" s="16" t="s">
        <v>218</v>
      </c>
      <c r="B181" s="80">
        <v>1482.75</v>
      </c>
      <c r="C181" s="219">
        <v>49.5</v>
      </c>
      <c r="D181" s="69">
        <v>9.6</v>
      </c>
      <c r="E181" s="55">
        <v>481.25</v>
      </c>
      <c r="F181" s="71">
        <v>4.9000000000000004</v>
      </c>
      <c r="G181" s="58">
        <v>637</v>
      </c>
      <c r="H181" s="183">
        <v>1.6</v>
      </c>
      <c r="I181" s="63">
        <v>315</v>
      </c>
      <c r="J181" s="167"/>
      <c r="K181" s="167"/>
      <c r="L181" s="167"/>
      <c r="M181" s="167"/>
      <c r="N181" s="167"/>
      <c r="O181" s="167"/>
      <c r="P181" s="167"/>
      <c r="Q181" s="167"/>
      <c r="R181" s="167"/>
      <c r="S181" s="167"/>
      <c r="T181" s="167"/>
      <c r="U181" s="167"/>
    </row>
    <row r="182" spans="1:21" x14ac:dyDescent="0.2">
      <c r="A182" s="16" t="s">
        <v>148</v>
      </c>
      <c r="B182" s="80">
        <v>1528.3</v>
      </c>
      <c r="C182" s="219">
        <v>19.8</v>
      </c>
      <c r="D182" s="69">
        <v>10</v>
      </c>
      <c r="E182" s="55">
        <v>498.75</v>
      </c>
      <c r="F182" s="71">
        <v>5.0999999999999996</v>
      </c>
      <c r="G182" s="58">
        <v>659.75</v>
      </c>
      <c r="H182" s="183">
        <v>1.8</v>
      </c>
      <c r="I182" s="63">
        <v>350</v>
      </c>
      <c r="J182" s="167"/>
      <c r="K182" s="167"/>
      <c r="L182" s="167"/>
      <c r="M182" s="167"/>
      <c r="N182" s="167"/>
      <c r="O182" s="167"/>
      <c r="P182" s="167"/>
      <c r="Q182" s="167"/>
      <c r="R182" s="167"/>
      <c r="S182" s="167"/>
      <c r="T182" s="167"/>
      <c r="U182" s="167"/>
    </row>
    <row r="183" spans="1:21" x14ac:dyDescent="0.2">
      <c r="A183" s="16" t="s">
        <v>52</v>
      </c>
      <c r="B183" s="80">
        <v>1804.97</v>
      </c>
      <c r="C183" s="219">
        <v>91.72</v>
      </c>
      <c r="D183" s="69">
        <v>11.6</v>
      </c>
      <c r="E183" s="55">
        <v>577.5</v>
      </c>
      <c r="F183" s="71">
        <v>5.8</v>
      </c>
      <c r="G183" s="58">
        <v>750.75</v>
      </c>
      <c r="H183" s="183">
        <v>1.9</v>
      </c>
      <c r="I183" s="63">
        <v>385</v>
      </c>
      <c r="J183" s="167"/>
      <c r="K183" s="167"/>
      <c r="L183" s="167"/>
      <c r="M183" s="167"/>
      <c r="N183" s="167"/>
      <c r="O183" s="167"/>
      <c r="P183" s="167"/>
      <c r="Q183" s="167"/>
      <c r="R183" s="167"/>
      <c r="S183" s="167"/>
      <c r="T183" s="167"/>
      <c r="U183" s="167"/>
    </row>
    <row r="184" spans="1:21" x14ac:dyDescent="0.2">
      <c r="A184" s="16" t="s">
        <v>292</v>
      </c>
      <c r="B184" s="179">
        <v>2224</v>
      </c>
      <c r="C184" s="219">
        <v>43.5</v>
      </c>
      <c r="D184" s="69">
        <v>14.7</v>
      </c>
      <c r="E184" s="55">
        <v>735</v>
      </c>
      <c r="F184" s="71">
        <v>7.4</v>
      </c>
      <c r="G184" s="58">
        <v>955.5</v>
      </c>
      <c r="H184" s="183">
        <v>2.4500000000000002</v>
      </c>
      <c r="I184" s="63">
        <v>490</v>
      </c>
      <c r="J184" s="167"/>
      <c r="K184" s="167"/>
      <c r="L184" s="167"/>
      <c r="M184" s="167"/>
      <c r="N184" s="167"/>
      <c r="O184" s="167"/>
      <c r="P184" s="167"/>
      <c r="Q184" s="167"/>
      <c r="R184" s="167"/>
      <c r="S184" s="167"/>
      <c r="T184" s="167"/>
      <c r="U184" s="167"/>
    </row>
    <row r="185" spans="1:21" x14ac:dyDescent="0.2">
      <c r="A185" s="16" t="s">
        <v>282</v>
      </c>
      <c r="B185" s="179">
        <f>SUM(C185,E185,G185,I185)</f>
        <v>2238.63</v>
      </c>
      <c r="C185" s="219">
        <v>26.98</v>
      </c>
      <c r="D185" s="69">
        <v>14.9</v>
      </c>
      <c r="E185" s="55">
        <v>745.5</v>
      </c>
      <c r="F185" s="71">
        <v>7.5</v>
      </c>
      <c r="G185" s="58">
        <v>969.15</v>
      </c>
      <c r="H185" s="183">
        <v>2.4900000000000002</v>
      </c>
      <c r="I185" s="136">
        <v>497</v>
      </c>
      <c r="J185" s="167"/>
      <c r="K185" s="167"/>
      <c r="L185" s="167"/>
      <c r="M185" s="167"/>
      <c r="N185" s="167"/>
      <c r="O185" s="167"/>
      <c r="P185" s="167"/>
      <c r="Q185" s="167"/>
      <c r="R185" s="167"/>
      <c r="S185" s="167"/>
      <c r="T185" s="167"/>
      <c r="U185" s="167"/>
    </row>
    <row r="186" spans="1:21" x14ac:dyDescent="0.2">
      <c r="A186" s="16" t="s">
        <v>291</v>
      </c>
      <c r="B186" s="179">
        <v>2332.4299999999998</v>
      </c>
      <c r="C186" s="219">
        <v>53.5</v>
      </c>
      <c r="D186" s="69">
        <v>15.3</v>
      </c>
      <c r="E186" s="55">
        <v>764</v>
      </c>
      <c r="F186" s="71">
        <v>7.6</v>
      </c>
      <c r="G186" s="58">
        <v>994</v>
      </c>
      <c r="H186" s="183">
        <v>2.56</v>
      </c>
      <c r="I186" s="63">
        <v>511</v>
      </c>
      <c r="J186" s="167"/>
      <c r="K186" s="167"/>
      <c r="L186" s="167"/>
      <c r="M186" s="167"/>
      <c r="N186" s="167"/>
      <c r="O186" s="167"/>
      <c r="P186" s="167"/>
      <c r="Q186" s="167"/>
      <c r="R186" s="167"/>
      <c r="S186" s="167"/>
      <c r="T186" s="167"/>
      <c r="U186" s="167"/>
    </row>
    <row r="187" spans="1:21" x14ac:dyDescent="0.2">
      <c r="A187" s="16" t="s">
        <v>279</v>
      </c>
      <c r="B187" s="179">
        <v>2337.4299999999998</v>
      </c>
      <c r="C187" s="219">
        <v>67.5</v>
      </c>
      <c r="D187" s="69">
        <v>15.3</v>
      </c>
      <c r="E187" s="55">
        <v>764.75</v>
      </c>
      <c r="F187" s="71">
        <v>7.6</v>
      </c>
      <c r="G187" s="58">
        <v>994.18</v>
      </c>
      <c r="H187" s="183">
        <v>2.56</v>
      </c>
      <c r="I187" s="63">
        <v>511</v>
      </c>
      <c r="J187" s="167"/>
      <c r="K187" s="167"/>
      <c r="L187" s="167"/>
      <c r="M187" s="167"/>
      <c r="N187" s="167"/>
      <c r="O187" s="167"/>
      <c r="P187" s="167"/>
      <c r="Q187" s="167"/>
      <c r="R187" s="167"/>
      <c r="S187" s="167"/>
      <c r="T187" s="167"/>
      <c r="U187" s="167"/>
    </row>
    <row r="188" spans="1:21" x14ac:dyDescent="0.2">
      <c r="A188" s="16" t="s">
        <v>143</v>
      </c>
      <c r="B188" s="80">
        <v>2371.25</v>
      </c>
      <c r="C188" s="219">
        <v>35</v>
      </c>
      <c r="D188" s="69">
        <v>15.8</v>
      </c>
      <c r="E188" s="55">
        <v>787.5</v>
      </c>
      <c r="F188" s="71">
        <v>7.9</v>
      </c>
      <c r="G188" s="58">
        <v>1023.75</v>
      </c>
      <c r="H188" s="183">
        <v>2.6</v>
      </c>
      <c r="I188" s="63">
        <v>525</v>
      </c>
      <c r="J188" s="167"/>
      <c r="K188" s="167"/>
      <c r="L188" s="167"/>
      <c r="M188" s="167"/>
      <c r="N188" s="167"/>
      <c r="O188" s="167"/>
      <c r="P188" s="167"/>
      <c r="Q188" s="167"/>
      <c r="R188" s="167"/>
      <c r="S188" s="167"/>
      <c r="T188" s="167"/>
      <c r="U188" s="167"/>
    </row>
    <row r="189" spans="1:21" x14ac:dyDescent="0.2">
      <c r="A189" s="16" t="s">
        <v>163</v>
      </c>
      <c r="B189" s="80">
        <v>2553.0299999999997</v>
      </c>
      <c r="C189" s="219">
        <v>559.78</v>
      </c>
      <c r="D189" s="69">
        <v>13.5</v>
      </c>
      <c r="E189" s="55">
        <v>673.75</v>
      </c>
      <c r="F189" s="71">
        <v>6.7</v>
      </c>
      <c r="G189" s="58">
        <v>864.5</v>
      </c>
      <c r="H189" s="183">
        <v>2.2999999999999998</v>
      </c>
      <c r="I189" s="63">
        <v>455</v>
      </c>
      <c r="J189" s="167"/>
      <c r="K189" s="167"/>
      <c r="L189" s="167"/>
      <c r="M189" s="167"/>
      <c r="N189" s="167"/>
      <c r="O189" s="167"/>
      <c r="P189" s="167"/>
      <c r="Q189" s="167"/>
      <c r="R189" s="167"/>
      <c r="S189" s="167"/>
      <c r="T189" s="167"/>
      <c r="U189" s="167"/>
    </row>
    <row r="190" spans="1:21" x14ac:dyDescent="0.2">
      <c r="A190" s="16" t="s">
        <v>141</v>
      </c>
      <c r="B190" s="80">
        <v>2559.25</v>
      </c>
      <c r="C190" s="219">
        <v>27</v>
      </c>
      <c r="D190" s="69">
        <v>17.2</v>
      </c>
      <c r="E190" s="55">
        <v>857.5</v>
      </c>
      <c r="F190" s="71">
        <v>8.6</v>
      </c>
      <c r="G190" s="58">
        <v>1114.75</v>
      </c>
      <c r="H190" s="183">
        <v>2.8</v>
      </c>
      <c r="I190" s="63">
        <v>560</v>
      </c>
      <c r="J190" s="167"/>
      <c r="K190" s="167"/>
      <c r="L190" s="167"/>
      <c r="M190" s="167"/>
      <c r="N190" s="167"/>
      <c r="O190" s="167"/>
      <c r="P190" s="167"/>
      <c r="Q190" s="167"/>
      <c r="R190" s="167"/>
      <c r="S190" s="167"/>
      <c r="T190" s="167"/>
      <c r="U190" s="167"/>
    </row>
    <row r="191" spans="1:21" x14ac:dyDescent="0.2">
      <c r="A191" s="16" t="s">
        <v>140</v>
      </c>
      <c r="B191" s="80">
        <v>3479.44</v>
      </c>
      <c r="C191" s="219">
        <v>93.94</v>
      </c>
      <c r="D191" s="69">
        <v>22.75</v>
      </c>
      <c r="E191" s="55">
        <v>1137.5</v>
      </c>
      <c r="F191" s="71">
        <v>11.38</v>
      </c>
      <c r="G191" s="58">
        <v>1478</v>
      </c>
      <c r="H191" s="183">
        <v>3.9</v>
      </c>
      <c r="I191" s="63">
        <v>770</v>
      </c>
      <c r="J191" s="167"/>
      <c r="K191" s="167"/>
      <c r="L191" s="167"/>
      <c r="M191" s="167"/>
      <c r="N191" s="167"/>
      <c r="O191" s="167"/>
      <c r="P191" s="167"/>
      <c r="Q191" s="167"/>
      <c r="R191" s="167"/>
      <c r="S191" s="167"/>
      <c r="T191" s="167"/>
      <c r="U191" s="167"/>
    </row>
    <row r="192" spans="1:21" x14ac:dyDescent="0.2">
      <c r="A192" s="16" t="s">
        <v>149</v>
      </c>
      <c r="B192" s="80">
        <v>3612</v>
      </c>
      <c r="C192" s="219">
        <v>154</v>
      </c>
      <c r="D192" s="69">
        <v>23.3</v>
      </c>
      <c r="E192" s="55">
        <v>1163.75</v>
      </c>
      <c r="F192" s="71">
        <v>11.7</v>
      </c>
      <c r="G192" s="58">
        <v>1524.25</v>
      </c>
      <c r="H192" s="183">
        <v>3.9</v>
      </c>
      <c r="I192" s="63">
        <v>770</v>
      </c>
      <c r="J192" s="167"/>
      <c r="K192" s="167"/>
      <c r="L192" s="167"/>
      <c r="M192" s="167"/>
      <c r="N192" s="167"/>
      <c r="O192" s="167"/>
      <c r="P192" s="167"/>
      <c r="Q192" s="167"/>
      <c r="R192" s="167"/>
      <c r="S192" s="167"/>
      <c r="T192" s="167"/>
      <c r="U192" s="167"/>
    </row>
    <row r="193" spans="1:21" x14ac:dyDescent="0.2">
      <c r="A193" s="16" t="s">
        <v>147</v>
      </c>
      <c r="B193" s="80">
        <v>3626</v>
      </c>
      <c r="C193" s="219">
        <v>364</v>
      </c>
      <c r="D193" s="69">
        <v>21.9</v>
      </c>
      <c r="E193" s="55">
        <v>1093.75</v>
      </c>
      <c r="F193" s="71">
        <v>11</v>
      </c>
      <c r="G193" s="58">
        <v>1433.25</v>
      </c>
      <c r="H193" s="183">
        <v>3.7</v>
      </c>
      <c r="I193" s="63">
        <v>735</v>
      </c>
      <c r="J193" s="167"/>
      <c r="K193" s="167"/>
      <c r="L193" s="167"/>
      <c r="M193" s="167"/>
      <c r="N193" s="167"/>
      <c r="O193" s="167"/>
      <c r="P193" s="167"/>
      <c r="Q193" s="167"/>
      <c r="R193" s="167"/>
      <c r="S193" s="167"/>
      <c r="T193" s="167"/>
      <c r="U193" s="167"/>
    </row>
    <row r="194" spans="1:21" x14ac:dyDescent="0.2">
      <c r="A194" s="16" t="s">
        <v>300</v>
      </c>
      <c r="B194" s="179">
        <v>4535.25</v>
      </c>
      <c r="C194" s="219">
        <v>445.5</v>
      </c>
      <c r="D194" s="69">
        <v>27.7</v>
      </c>
      <c r="E194" s="55">
        <v>1382.5</v>
      </c>
      <c r="F194" s="71">
        <v>13.8</v>
      </c>
      <c r="G194" s="58">
        <v>1797.25</v>
      </c>
      <c r="H194" s="183">
        <v>4.55</v>
      </c>
      <c r="I194" s="136">
        <v>910</v>
      </c>
      <c r="J194" s="167"/>
      <c r="K194" s="167"/>
      <c r="L194" s="167"/>
      <c r="M194" s="167"/>
      <c r="N194" s="167"/>
      <c r="O194" s="167"/>
      <c r="P194" s="167"/>
      <c r="Q194" s="167"/>
      <c r="R194" s="167"/>
      <c r="S194" s="167"/>
      <c r="T194" s="167"/>
      <c r="U194" s="167"/>
    </row>
    <row r="195" spans="1:21" x14ac:dyDescent="0.2">
      <c r="A195" s="16" t="s">
        <v>223</v>
      </c>
      <c r="B195" s="80">
        <v>5558.91</v>
      </c>
      <c r="C195" s="219">
        <v>156.66</v>
      </c>
      <c r="D195" s="69">
        <v>36.200000000000003</v>
      </c>
      <c r="E195" s="55">
        <v>1811.25</v>
      </c>
      <c r="F195" s="71">
        <v>18.2</v>
      </c>
      <c r="G195" s="58">
        <v>2366</v>
      </c>
      <c r="H195" s="183">
        <v>6.1</v>
      </c>
      <c r="I195" s="63">
        <v>1225</v>
      </c>
      <c r="J195" s="167"/>
      <c r="K195" s="167"/>
      <c r="L195" s="167"/>
      <c r="M195" s="167"/>
      <c r="N195" s="167"/>
      <c r="O195" s="167"/>
      <c r="P195" s="167"/>
      <c r="Q195" s="167"/>
      <c r="R195" s="167"/>
      <c r="S195" s="167"/>
      <c r="T195" s="167"/>
      <c r="U195" s="167"/>
    </row>
    <row r="196" spans="1:21" x14ac:dyDescent="0.2">
      <c r="A196" s="79" t="s">
        <v>142</v>
      </c>
      <c r="B196" s="80">
        <v>6667.25</v>
      </c>
      <c r="C196" s="219">
        <v>166</v>
      </c>
      <c r="D196" s="69">
        <v>43.8</v>
      </c>
      <c r="E196" s="55">
        <v>2187.5</v>
      </c>
      <c r="F196" s="71">
        <v>21.9</v>
      </c>
      <c r="G196" s="58">
        <v>2843.75</v>
      </c>
      <c r="H196" s="183">
        <v>7.4</v>
      </c>
      <c r="I196" s="63">
        <v>1470</v>
      </c>
      <c r="J196" s="167"/>
      <c r="K196" s="167"/>
      <c r="L196" s="167"/>
      <c r="M196" s="167"/>
      <c r="N196" s="167"/>
      <c r="O196" s="167"/>
      <c r="P196" s="167"/>
      <c r="Q196" s="167"/>
      <c r="R196" s="167"/>
      <c r="S196" s="167"/>
      <c r="T196" s="167"/>
      <c r="U196" s="167"/>
    </row>
    <row r="197" spans="1:21" x14ac:dyDescent="0.2">
      <c r="A197" s="79" t="s">
        <v>144</v>
      </c>
      <c r="B197" s="80">
        <v>10419</v>
      </c>
      <c r="C197" s="219">
        <v>140</v>
      </c>
      <c r="D197" s="69">
        <v>69.3</v>
      </c>
      <c r="E197" s="55">
        <v>3465</v>
      </c>
      <c r="F197" s="71">
        <v>34.700000000000003</v>
      </c>
      <c r="G197" s="58">
        <v>4504</v>
      </c>
      <c r="H197" s="183">
        <v>11.6</v>
      </c>
      <c r="I197" s="63">
        <v>2310</v>
      </c>
      <c r="J197" s="167"/>
      <c r="K197" s="167"/>
      <c r="L197" s="167"/>
      <c r="M197" s="167"/>
      <c r="N197" s="167"/>
      <c r="O197" s="167"/>
      <c r="P197" s="167"/>
      <c r="Q197" s="167"/>
      <c r="R197" s="167"/>
      <c r="S197" s="167"/>
      <c r="T197" s="167"/>
      <c r="U197" s="167"/>
    </row>
    <row r="198" spans="1:21" x14ac:dyDescent="0.2">
      <c r="A198" s="79" t="s">
        <v>145</v>
      </c>
      <c r="B198" s="80">
        <v>10675</v>
      </c>
      <c r="C198" s="219">
        <v>280</v>
      </c>
      <c r="D198" s="69">
        <v>70</v>
      </c>
      <c r="E198" s="55">
        <v>3500</v>
      </c>
      <c r="F198" s="71">
        <v>35</v>
      </c>
      <c r="G198" s="58">
        <v>4550</v>
      </c>
      <c r="H198" s="183">
        <v>11.7</v>
      </c>
      <c r="I198" s="63">
        <v>2345</v>
      </c>
      <c r="J198" s="167"/>
      <c r="K198" s="167"/>
      <c r="L198" s="167"/>
      <c r="M198" s="167"/>
      <c r="N198" s="167"/>
      <c r="O198" s="167"/>
      <c r="P198" s="167"/>
      <c r="Q198" s="167"/>
      <c r="R198" s="167"/>
      <c r="S198" s="167"/>
      <c r="T198" s="167"/>
      <c r="U198" s="167"/>
    </row>
    <row r="199" spans="1:21" x14ac:dyDescent="0.2">
      <c r="A199" s="79"/>
      <c r="B199" s="80"/>
      <c r="C199" s="219"/>
      <c r="D199" s="69"/>
      <c r="E199" s="55"/>
      <c r="F199" s="71"/>
      <c r="G199" s="58"/>
      <c r="H199" s="183"/>
      <c r="I199" s="63"/>
      <c r="J199" s="167"/>
      <c r="K199" s="167"/>
      <c r="L199" s="167"/>
      <c r="M199" s="167"/>
      <c r="N199" s="167"/>
      <c r="O199" s="167"/>
      <c r="P199" s="167"/>
      <c r="Q199" s="167"/>
      <c r="R199" s="167"/>
      <c r="S199" s="167"/>
      <c r="T199" s="167"/>
      <c r="U199" s="167"/>
    </row>
    <row r="200" spans="1:21" ht="16" thickBot="1" x14ac:dyDescent="0.25">
      <c r="A200" s="50"/>
      <c r="B200" s="80"/>
      <c r="C200" s="220"/>
      <c r="D200" s="70"/>
      <c r="E200" s="56"/>
      <c r="F200" s="72"/>
      <c r="G200" s="59"/>
      <c r="H200" s="184"/>
      <c r="I200" s="64"/>
      <c r="J200" s="167"/>
      <c r="K200" s="167"/>
      <c r="L200" s="167"/>
      <c r="M200" s="167"/>
      <c r="N200" s="167"/>
      <c r="O200" s="167"/>
      <c r="P200" s="167"/>
      <c r="Q200" s="167"/>
      <c r="R200" s="167"/>
      <c r="S200" s="167"/>
      <c r="T200" s="167"/>
      <c r="U200" s="167"/>
    </row>
    <row r="201" spans="1:21" ht="16" thickBot="1" x14ac:dyDescent="0.25">
      <c r="A201" s="50" t="s">
        <v>232</v>
      </c>
      <c r="B201" s="156"/>
      <c r="C201" s="157"/>
      <c r="D201" s="158"/>
      <c r="E201" s="159"/>
      <c r="F201" s="160"/>
      <c r="G201" s="161"/>
      <c r="H201" s="162"/>
      <c r="I201" s="163"/>
      <c r="J201" s="167"/>
      <c r="K201" s="167"/>
      <c r="L201" s="167"/>
      <c r="M201" s="167"/>
      <c r="N201" s="167"/>
      <c r="O201" s="167"/>
      <c r="P201" s="167"/>
      <c r="Q201" s="167"/>
      <c r="R201" s="167"/>
      <c r="S201" s="167"/>
      <c r="T201" s="167"/>
      <c r="U201" s="167"/>
    </row>
    <row r="202" spans="1:21" x14ac:dyDescent="0.2">
      <c r="J202" s="167"/>
      <c r="K202" s="167"/>
      <c r="L202" s="167"/>
      <c r="M202" s="167"/>
      <c r="N202" s="167"/>
      <c r="O202" s="167"/>
      <c r="P202" s="167"/>
      <c r="Q202" s="167"/>
      <c r="R202" s="167"/>
      <c r="S202" s="167"/>
      <c r="T202" s="167"/>
      <c r="U202" s="167"/>
    </row>
    <row r="203" spans="1:21" x14ac:dyDescent="0.2">
      <c r="J203" s="167"/>
      <c r="K203" s="167"/>
      <c r="L203" s="167"/>
      <c r="M203" s="167"/>
      <c r="N203" s="167"/>
      <c r="O203" s="167"/>
      <c r="P203" s="167"/>
      <c r="Q203" s="167"/>
      <c r="R203" s="167"/>
      <c r="S203" s="167"/>
      <c r="T203" s="167"/>
      <c r="U203" s="167"/>
    </row>
    <row r="204" spans="1:21" x14ac:dyDescent="0.2">
      <c r="J204" s="167"/>
      <c r="K204" s="167"/>
      <c r="L204" s="167"/>
      <c r="M204" s="167"/>
      <c r="N204" s="167"/>
      <c r="O204" s="167"/>
      <c r="P204" s="167"/>
      <c r="Q204" s="167"/>
      <c r="R204" s="167"/>
      <c r="S204" s="167"/>
      <c r="T204" s="167"/>
      <c r="U204" s="167"/>
    </row>
    <row r="205" spans="1:21" x14ac:dyDescent="0.2">
      <c r="J205" s="167"/>
      <c r="K205" s="167"/>
      <c r="L205" s="167"/>
      <c r="M205" s="167"/>
      <c r="N205" s="167"/>
      <c r="O205" s="167"/>
      <c r="P205" s="167"/>
      <c r="Q205" s="167"/>
      <c r="R205" s="167"/>
      <c r="S205" s="167"/>
      <c r="T205" s="167"/>
      <c r="U205" s="167"/>
    </row>
    <row r="206" spans="1:21" x14ac:dyDescent="0.2">
      <c r="J206" s="167"/>
      <c r="K206" s="167"/>
      <c r="L206" s="167"/>
      <c r="M206" s="167"/>
      <c r="N206" s="167"/>
      <c r="O206" s="167"/>
      <c r="P206" s="167"/>
      <c r="Q206" s="167"/>
      <c r="R206" s="167"/>
      <c r="S206" s="167"/>
      <c r="T206" s="167"/>
      <c r="U206" s="167"/>
    </row>
    <row r="207" spans="1:21" x14ac:dyDescent="0.2">
      <c r="J207" s="167"/>
      <c r="K207" s="167"/>
      <c r="L207" s="167"/>
      <c r="M207" s="167"/>
      <c r="N207" s="167"/>
      <c r="O207" s="167"/>
      <c r="P207" s="167"/>
      <c r="Q207" s="167"/>
      <c r="R207" s="167"/>
      <c r="S207" s="167"/>
      <c r="T207" s="167"/>
      <c r="U207" s="167"/>
    </row>
    <row r="208" spans="1:21" x14ac:dyDescent="0.2">
      <c r="J208" s="167"/>
      <c r="K208" s="167"/>
      <c r="L208" s="167"/>
      <c r="M208" s="167"/>
      <c r="N208" s="167"/>
      <c r="O208" s="167"/>
      <c r="P208" s="167"/>
      <c r="Q208" s="167"/>
      <c r="R208" s="167"/>
      <c r="S208" s="167"/>
      <c r="T208" s="167"/>
      <c r="U208" s="167"/>
    </row>
    <row r="209" spans="10:21" x14ac:dyDescent="0.2">
      <c r="J209" s="167"/>
      <c r="K209" s="167"/>
      <c r="L209" s="167"/>
      <c r="M209" s="167"/>
      <c r="N209" s="167"/>
      <c r="O209" s="167"/>
      <c r="P209" s="167"/>
      <c r="Q209" s="167"/>
      <c r="R209" s="167"/>
      <c r="S209" s="167"/>
      <c r="T209" s="167"/>
      <c r="U209" s="167"/>
    </row>
    <row r="210" spans="10:21" x14ac:dyDescent="0.2">
      <c r="J210" s="167"/>
      <c r="K210" s="167"/>
      <c r="L210" s="167"/>
      <c r="M210" s="167"/>
      <c r="N210" s="167"/>
      <c r="O210" s="167"/>
      <c r="P210" s="167"/>
      <c r="Q210" s="167"/>
      <c r="R210" s="167"/>
      <c r="S210" s="167"/>
      <c r="T210" s="167"/>
      <c r="U210" s="167"/>
    </row>
    <row r="211" spans="10:21" x14ac:dyDescent="0.2">
      <c r="J211" s="167"/>
      <c r="K211" s="167"/>
      <c r="L211" s="167"/>
      <c r="M211" s="167"/>
      <c r="N211" s="167"/>
      <c r="O211" s="167"/>
      <c r="P211" s="167"/>
      <c r="Q211" s="167"/>
      <c r="R211" s="167"/>
      <c r="S211" s="167"/>
      <c r="T211" s="167"/>
      <c r="U211" s="167"/>
    </row>
    <row r="212" spans="10:21" x14ac:dyDescent="0.2">
      <c r="J212" s="167"/>
      <c r="K212" s="167"/>
      <c r="L212" s="167"/>
      <c r="M212" s="167"/>
      <c r="N212" s="167"/>
      <c r="O212" s="167"/>
      <c r="P212" s="167"/>
      <c r="Q212" s="167"/>
      <c r="R212" s="167"/>
      <c r="S212" s="167"/>
      <c r="T212" s="167"/>
      <c r="U212" s="167"/>
    </row>
    <row r="213" spans="10:21" x14ac:dyDescent="0.2">
      <c r="J213" s="167"/>
      <c r="K213" s="167"/>
      <c r="L213" s="167"/>
      <c r="M213" s="167"/>
      <c r="N213" s="167"/>
      <c r="O213" s="167"/>
      <c r="P213" s="167"/>
      <c r="Q213" s="167"/>
      <c r="R213" s="167"/>
      <c r="S213" s="167"/>
      <c r="T213" s="167"/>
      <c r="U213" s="167"/>
    </row>
    <row r="214" spans="10:21" x14ac:dyDescent="0.2">
      <c r="J214" s="167"/>
      <c r="K214" s="167"/>
      <c r="L214" s="167"/>
      <c r="M214" s="167"/>
      <c r="N214" s="167"/>
      <c r="O214" s="167"/>
      <c r="P214" s="167"/>
      <c r="Q214" s="167"/>
      <c r="R214" s="167"/>
      <c r="S214" s="167"/>
      <c r="T214" s="167"/>
      <c r="U214" s="167"/>
    </row>
    <row r="215" spans="10:21" x14ac:dyDescent="0.2">
      <c r="J215" s="167"/>
      <c r="K215" s="167"/>
      <c r="L215" s="167"/>
      <c r="M215" s="167"/>
      <c r="N215" s="167"/>
      <c r="O215" s="167"/>
      <c r="P215" s="167"/>
      <c r="Q215" s="167"/>
      <c r="R215" s="167"/>
      <c r="S215" s="167"/>
      <c r="T215" s="167"/>
      <c r="U215" s="167"/>
    </row>
    <row r="216" spans="10:21" x14ac:dyDescent="0.2">
      <c r="J216" s="167"/>
      <c r="K216" s="167"/>
      <c r="L216" s="167"/>
      <c r="M216" s="167"/>
      <c r="N216" s="167"/>
      <c r="O216" s="167"/>
      <c r="P216" s="167"/>
      <c r="Q216" s="167"/>
      <c r="R216" s="167"/>
      <c r="S216" s="167"/>
      <c r="T216" s="167"/>
      <c r="U216" s="167"/>
    </row>
    <row r="217" spans="10:21" x14ac:dyDescent="0.2">
      <c r="J217" s="167"/>
      <c r="K217" s="167"/>
      <c r="L217" s="167"/>
      <c r="M217" s="167"/>
      <c r="N217" s="167"/>
      <c r="O217" s="167"/>
      <c r="P217" s="167"/>
      <c r="Q217" s="167"/>
      <c r="R217" s="167"/>
      <c r="S217" s="167"/>
      <c r="T217" s="167"/>
      <c r="U217" s="167"/>
    </row>
    <row r="218" spans="10:21" x14ac:dyDescent="0.2">
      <c r="J218" s="167"/>
      <c r="K218" s="167"/>
      <c r="L218" s="167"/>
      <c r="M218" s="167"/>
      <c r="N218" s="167"/>
      <c r="O218" s="167"/>
      <c r="P218" s="167"/>
      <c r="Q218" s="167"/>
      <c r="R218" s="167"/>
      <c r="S218" s="167"/>
      <c r="T218" s="167"/>
      <c r="U218" s="167"/>
    </row>
    <row r="219" spans="10:21" x14ac:dyDescent="0.2">
      <c r="J219" s="167"/>
      <c r="K219" s="167"/>
      <c r="L219" s="167"/>
      <c r="M219" s="167"/>
      <c r="N219" s="167"/>
      <c r="O219" s="167"/>
      <c r="P219" s="167"/>
      <c r="Q219" s="167"/>
      <c r="R219" s="167"/>
      <c r="S219" s="167"/>
      <c r="T219" s="167"/>
      <c r="U219" s="167"/>
    </row>
    <row r="220" spans="10:21" x14ac:dyDescent="0.2">
      <c r="J220" s="167"/>
      <c r="K220" s="167"/>
      <c r="L220" s="167"/>
      <c r="M220" s="167"/>
      <c r="N220" s="167"/>
      <c r="O220" s="167"/>
      <c r="P220" s="167"/>
      <c r="Q220" s="167"/>
      <c r="R220" s="167"/>
      <c r="S220" s="167"/>
      <c r="T220" s="167"/>
      <c r="U220" s="167"/>
    </row>
    <row r="221" spans="10:21" x14ac:dyDescent="0.2">
      <c r="J221" s="167"/>
      <c r="K221" s="167"/>
      <c r="L221" s="167"/>
      <c r="M221" s="167"/>
      <c r="N221" s="167"/>
      <c r="O221" s="167"/>
      <c r="P221" s="167"/>
      <c r="Q221" s="167"/>
      <c r="R221" s="167"/>
      <c r="S221" s="167"/>
      <c r="T221" s="167"/>
      <c r="U221" s="167"/>
    </row>
    <row r="222" spans="10:21" x14ac:dyDescent="0.2">
      <c r="J222" s="167"/>
      <c r="K222" s="167"/>
      <c r="L222" s="167"/>
      <c r="M222" s="167"/>
      <c r="N222" s="167"/>
      <c r="O222" s="167"/>
      <c r="P222" s="167"/>
      <c r="Q222" s="167"/>
      <c r="R222" s="167"/>
      <c r="S222" s="167"/>
      <c r="T222" s="167"/>
      <c r="U222" s="167"/>
    </row>
    <row r="223" spans="10:21" x14ac:dyDescent="0.2">
      <c r="J223" s="167"/>
      <c r="K223" s="167"/>
      <c r="L223" s="167"/>
      <c r="M223" s="167"/>
      <c r="N223" s="167"/>
      <c r="O223" s="167"/>
      <c r="P223" s="167"/>
      <c r="Q223" s="167"/>
      <c r="R223" s="167"/>
      <c r="S223" s="167"/>
      <c r="T223" s="167"/>
      <c r="U223" s="167"/>
    </row>
  </sheetData>
  <mergeCells count="40">
    <mergeCell ref="A35:I35"/>
    <mergeCell ref="A37:I37"/>
    <mergeCell ref="A38:I38"/>
    <mergeCell ref="A12:I12"/>
    <mergeCell ref="A13:I13"/>
    <mergeCell ref="A15:I15"/>
    <mergeCell ref="A16:I16"/>
    <mergeCell ref="A24:I24"/>
    <mergeCell ref="A174:I174"/>
    <mergeCell ref="A2:I2"/>
    <mergeCell ref="A3:I4"/>
    <mergeCell ref="A7:I8"/>
    <mergeCell ref="A6:I6"/>
    <mergeCell ref="A10:I10"/>
    <mergeCell ref="A18:I18"/>
    <mergeCell ref="A20:I20"/>
    <mergeCell ref="A173:I173"/>
    <mergeCell ref="A47:I47"/>
    <mergeCell ref="A106:I106"/>
    <mergeCell ref="A138:I138"/>
    <mergeCell ref="A169:I169"/>
    <mergeCell ref="A140:I141"/>
    <mergeCell ref="A170:I171"/>
    <mergeCell ref="A48:I49"/>
    <mergeCell ref="A77:I78"/>
    <mergeCell ref="A108:I108"/>
    <mergeCell ref="A139:I139"/>
    <mergeCell ref="A21:I21"/>
    <mergeCell ref="A23:I23"/>
    <mergeCell ref="A45:I45"/>
    <mergeCell ref="A29:I29"/>
    <mergeCell ref="A40:I40"/>
    <mergeCell ref="A26:I26"/>
    <mergeCell ref="A27:I27"/>
    <mergeCell ref="A28:I28"/>
    <mergeCell ref="A31:I31"/>
    <mergeCell ref="A33:I33"/>
    <mergeCell ref="A42:I42"/>
    <mergeCell ref="A43:I43"/>
    <mergeCell ref="A34:I34"/>
  </mergeCells>
  <phoneticPr fontId="6" type="noConversion"/>
  <pageMargins left="0.7" right="0.7" top="0.75" bottom="0.75" header="0.3" footer="0.3"/>
  <pageSetup paperSize="9" orientation="portrait" horizontalDpi="0" verticalDpi="0" r:id="rId1"/>
  <drawing r:id="rId2"/>
  <tableParts count="5">
    <tablePart r:id="rId3"/>
    <tablePart r:id="rId4"/>
    <tablePart r:id="rId5"/>
    <tablePart r:id="rId6"/>
    <tablePart r:id="rId7"/>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161C0-35C2-4FD6-B2AC-B5697863049E}">
  <sheetPr codeName="Sheet7">
    <tabColor rgb="FF00B0F0"/>
    <pageSetUpPr fitToPage="1"/>
  </sheetPr>
  <dimension ref="A1:I88"/>
  <sheetViews>
    <sheetView topLeftCell="A9" workbookViewId="0">
      <selection activeCell="A36" sqref="A36:I89"/>
    </sheetView>
  </sheetViews>
  <sheetFormatPr baseColWidth="10" defaultColWidth="8.83203125" defaultRowHeight="15" x14ac:dyDescent="0.2"/>
  <cols>
    <col min="1" max="1" width="45" customWidth="1"/>
    <col min="2" max="2" width="21.5" style="51" customWidth="1"/>
    <col min="3" max="3" width="24.5" style="10" customWidth="1"/>
    <col min="4" max="4" width="20.33203125" style="51" customWidth="1"/>
    <col min="5" max="5" width="27" style="10" customWidth="1"/>
    <col min="6" max="6" width="20.5" style="51" customWidth="1"/>
    <col min="7" max="7" width="20" style="10" customWidth="1"/>
    <col min="8" max="8" width="20.83203125" style="51" customWidth="1"/>
    <col min="9" max="9" width="46.1640625" style="177" customWidth="1"/>
  </cols>
  <sheetData>
    <row r="1" spans="1:9" ht="126" customHeight="1" thickBot="1" x14ac:dyDescent="0.25">
      <c r="A1" s="86" t="s">
        <v>45</v>
      </c>
      <c r="B1" s="87"/>
      <c r="C1" s="88"/>
      <c r="D1" s="87"/>
      <c r="E1" s="88"/>
      <c r="F1" s="87"/>
      <c r="G1" s="88"/>
      <c r="H1" s="87"/>
      <c r="I1" s="170"/>
    </row>
    <row r="2" spans="1:9" ht="51.75" customHeight="1" thickBot="1" x14ac:dyDescent="0.35">
      <c r="A2" s="445" t="s">
        <v>236</v>
      </c>
      <c r="B2" s="446"/>
      <c r="C2" s="446"/>
      <c r="D2" s="446"/>
      <c r="E2" s="446"/>
      <c r="F2" s="446"/>
      <c r="G2" s="446"/>
      <c r="H2" s="446"/>
      <c r="I2" s="447"/>
    </row>
    <row r="3" spans="1:9" x14ac:dyDescent="0.2">
      <c r="A3" s="458" t="s">
        <v>191</v>
      </c>
      <c r="B3" s="459"/>
      <c r="C3" s="459"/>
      <c r="D3" s="459"/>
      <c r="E3" s="459"/>
      <c r="F3" s="459"/>
      <c r="G3" s="459"/>
      <c r="H3" s="459"/>
      <c r="I3" s="460"/>
    </row>
    <row r="4" spans="1:9" x14ac:dyDescent="0.2">
      <c r="A4" s="461"/>
      <c r="B4" s="462"/>
      <c r="C4" s="462"/>
      <c r="D4" s="462"/>
      <c r="E4" s="462"/>
      <c r="F4" s="462"/>
      <c r="G4" s="462"/>
      <c r="H4" s="462"/>
      <c r="I4" s="463"/>
    </row>
    <row r="5" spans="1:9" x14ac:dyDescent="0.2">
      <c r="A5" s="90"/>
      <c r="B5" s="91"/>
      <c r="C5" s="46"/>
      <c r="D5" s="91"/>
      <c r="E5" s="46"/>
      <c r="F5" s="91"/>
      <c r="G5" s="46"/>
      <c r="H5" s="91"/>
      <c r="I5" s="171"/>
    </row>
    <row r="6" spans="1:9" ht="16" x14ac:dyDescent="0.2">
      <c r="A6" s="464" t="s">
        <v>192</v>
      </c>
      <c r="B6" s="465"/>
      <c r="C6" s="465"/>
      <c r="D6" s="465"/>
      <c r="E6" s="465"/>
      <c r="F6" s="465"/>
      <c r="G6" s="465"/>
      <c r="H6" s="465"/>
      <c r="I6" s="466"/>
    </row>
    <row r="7" spans="1:9" x14ac:dyDescent="0.2">
      <c r="A7" s="458" t="s">
        <v>193</v>
      </c>
      <c r="B7" s="459"/>
      <c r="C7" s="459"/>
      <c r="D7" s="459"/>
      <c r="E7" s="459"/>
      <c r="F7" s="459"/>
      <c r="G7" s="459"/>
      <c r="H7" s="459"/>
      <c r="I7" s="460"/>
    </row>
    <row r="8" spans="1:9" ht="30" customHeight="1" x14ac:dyDescent="0.2">
      <c r="A8" s="458"/>
      <c r="B8" s="459"/>
      <c r="C8" s="459"/>
      <c r="D8" s="459"/>
      <c r="E8" s="459"/>
      <c r="F8" s="459"/>
      <c r="G8" s="459"/>
      <c r="H8" s="459"/>
      <c r="I8" s="460"/>
    </row>
    <row r="9" spans="1:9" ht="16" x14ac:dyDescent="0.2">
      <c r="A9" s="95"/>
      <c r="B9" s="96"/>
      <c r="C9" s="172"/>
      <c r="D9" s="96"/>
      <c r="E9" s="172"/>
      <c r="F9" s="96"/>
      <c r="G9" s="172"/>
      <c r="H9" s="96"/>
      <c r="I9" s="173"/>
    </row>
    <row r="10" spans="1:9" ht="16" x14ac:dyDescent="0.2">
      <c r="A10" s="464" t="s">
        <v>194</v>
      </c>
      <c r="B10" s="465"/>
      <c r="C10" s="465"/>
      <c r="D10" s="465"/>
      <c r="E10" s="465"/>
      <c r="F10" s="465"/>
      <c r="G10" s="465"/>
      <c r="H10" s="465"/>
      <c r="I10" s="466"/>
    </row>
    <row r="11" spans="1:9" ht="16" x14ac:dyDescent="0.2">
      <c r="A11" s="95"/>
      <c r="B11" s="96"/>
      <c r="C11" s="172"/>
      <c r="D11" s="96"/>
      <c r="E11" s="172"/>
      <c r="F11" s="96"/>
      <c r="G11" s="172"/>
      <c r="H11" s="96"/>
      <c r="I11" s="173"/>
    </row>
    <row r="12" spans="1:9" ht="16" x14ac:dyDescent="0.2">
      <c r="A12" s="95" t="s">
        <v>195</v>
      </c>
      <c r="B12" s="96"/>
      <c r="C12" s="172"/>
      <c r="D12" s="96"/>
      <c r="E12" s="172"/>
      <c r="F12" s="96"/>
      <c r="G12" s="172"/>
      <c r="H12" s="96"/>
      <c r="I12" s="173"/>
    </row>
    <row r="13" spans="1:9" ht="16" x14ac:dyDescent="0.2">
      <c r="A13" s="95" t="s">
        <v>45</v>
      </c>
      <c r="B13" s="96"/>
      <c r="C13" s="172"/>
      <c r="D13" s="96"/>
      <c r="E13" s="172"/>
      <c r="F13" s="96"/>
      <c r="G13" s="172"/>
      <c r="H13" s="96"/>
      <c r="I13" s="173"/>
    </row>
    <row r="14" spans="1:9" ht="16" x14ac:dyDescent="0.2">
      <c r="A14" s="95" t="s">
        <v>196</v>
      </c>
      <c r="B14" s="96"/>
      <c r="C14" s="172"/>
      <c r="D14" s="96"/>
      <c r="E14" s="172"/>
      <c r="F14" s="96"/>
      <c r="G14" s="172"/>
      <c r="H14" s="96"/>
      <c r="I14" s="173"/>
    </row>
    <row r="15" spans="1:9" ht="16" x14ac:dyDescent="0.2">
      <c r="A15" s="458"/>
      <c r="B15" s="459"/>
      <c r="C15" s="459"/>
      <c r="D15" s="459"/>
      <c r="E15" s="459"/>
      <c r="F15" s="459"/>
      <c r="G15" s="459"/>
      <c r="H15" s="459"/>
      <c r="I15" s="460"/>
    </row>
    <row r="16" spans="1:9" x14ac:dyDescent="0.2">
      <c r="A16" s="458" t="s">
        <v>197</v>
      </c>
      <c r="B16" s="429"/>
      <c r="C16" s="429"/>
      <c r="D16" s="429"/>
      <c r="E16" s="429"/>
      <c r="F16" s="429"/>
      <c r="G16" s="429"/>
      <c r="H16" s="429"/>
      <c r="I16" s="470"/>
    </row>
    <row r="17" spans="1:9" ht="16" x14ac:dyDescent="0.2">
      <c r="A17" s="95"/>
      <c r="B17" s="96"/>
      <c r="C17" s="172"/>
      <c r="D17" s="96"/>
      <c r="E17" s="172"/>
      <c r="F17" s="96"/>
      <c r="G17" s="172"/>
      <c r="H17" s="96"/>
      <c r="I17" s="173"/>
    </row>
    <row r="18" spans="1:9" x14ac:dyDescent="0.2">
      <c r="A18" s="458" t="s">
        <v>202</v>
      </c>
      <c r="B18" s="429"/>
      <c r="C18" s="429"/>
      <c r="D18" s="429"/>
      <c r="E18" s="429"/>
      <c r="F18" s="429"/>
      <c r="G18" s="429"/>
      <c r="H18" s="429"/>
      <c r="I18" s="470"/>
    </row>
    <row r="19" spans="1:9" x14ac:dyDescent="0.2">
      <c r="A19" s="471"/>
      <c r="B19" s="429"/>
      <c r="C19" s="429"/>
      <c r="D19" s="429"/>
      <c r="E19" s="429"/>
      <c r="F19" s="429"/>
      <c r="G19" s="429"/>
      <c r="H19" s="429"/>
      <c r="I19" s="470"/>
    </row>
    <row r="20" spans="1:9" x14ac:dyDescent="0.2">
      <c r="A20" s="471"/>
      <c r="B20" s="429"/>
      <c r="C20" s="429"/>
      <c r="D20" s="429"/>
      <c r="E20" s="429"/>
      <c r="F20" s="429"/>
      <c r="G20" s="429"/>
      <c r="H20" s="429"/>
      <c r="I20" s="470"/>
    </row>
    <row r="21" spans="1:9" ht="16" x14ac:dyDescent="0.2">
      <c r="A21" s="95"/>
      <c r="B21" s="96"/>
      <c r="C21" s="172"/>
      <c r="D21" s="96"/>
      <c r="E21" s="172"/>
      <c r="F21" s="96"/>
      <c r="G21" s="172"/>
      <c r="H21" s="96"/>
      <c r="I21" s="173"/>
    </row>
    <row r="22" spans="1:9" x14ac:dyDescent="0.2">
      <c r="A22" s="458" t="s">
        <v>198</v>
      </c>
      <c r="B22" s="429"/>
      <c r="C22" s="429"/>
      <c r="D22" s="429"/>
      <c r="E22" s="429"/>
      <c r="F22" s="429"/>
      <c r="G22" s="429"/>
      <c r="H22" s="429"/>
      <c r="I22" s="470"/>
    </row>
    <row r="23" spans="1:9" x14ac:dyDescent="0.2">
      <c r="A23" s="471"/>
      <c r="B23" s="429"/>
      <c r="C23" s="429"/>
      <c r="D23" s="429"/>
      <c r="E23" s="429"/>
      <c r="F23" s="429"/>
      <c r="G23" s="429"/>
      <c r="H23" s="429"/>
      <c r="I23" s="470"/>
    </row>
    <row r="24" spans="1:9" x14ac:dyDescent="0.2">
      <c r="A24" s="471"/>
      <c r="B24" s="429"/>
      <c r="C24" s="429"/>
      <c r="D24" s="429"/>
      <c r="E24" s="429"/>
      <c r="F24" s="429"/>
      <c r="G24" s="429"/>
      <c r="H24" s="429"/>
      <c r="I24" s="470"/>
    </row>
    <row r="25" spans="1:9" ht="16" x14ac:dyDescent="0.2">
      <c r="A25" s="95"/>
      <c r="B25" s="96"/>
      <c r="C25" s="172"/>
      <c r="D25" s="96"/>
      <c r="E25" s="172"/>
      <c r="F25" s="96"/>
      <c r="G25" s="172"/>
      <c r="H25" s="96"/>
      <c r="I25" s="173"/>
    </row>
    <row r="26" spans="1:9" ht="16" x14ac:dyDescent="0.2">
      <c r="A26" s="464" t="s">
        <v>199</v>
      </c>
      <c r="B26" s="465"/>
      <c r="C26" s="465"/>
      <c r="D26" s="465"/>
      <c r="E26" s="465"/>
      <c r="F26" s="465"/>
      <c r="G26" s="465"/>
      <c r="H26" s="465"/>
      <c r="I26" s="466"/>
    </row>
    <row r="27" spans="1:9" ht="16" x14ac:dyDescent="0.2">
      <c r="A27" s="95"/>
      <c r="B27" s="174"/>
      <c r="C27" s="174"/>
      <c r="D27" s="174"/>
      <c r="E27" s="174"/>
      <c r="F27" s="174"/>
      <c r="G27" s="174"/>
      <c r="H27" s="174"/>
      <c r="I27" s="175"/>
    </row>
    <row r="28" spans="1:9" ht="16" x14ac:dyDescent="0.2">
      <c r="A28" s="95" t="s">
        <v>200</v>
      </c>
      <c r="B28" s="174"/>
      <c r="C28" s="174"/>
      <c r="D28" s="174"/>
      <c r="E28" s="174"/>
      <c r="F28" s="174"/>
      <c r="G28" s="174"/>
      <c r="H28" s="174"/>
      <c r="I28" s="175"/>
    </row>
    <row r="29" spans="1:9" ht="16" x14ac:dyDescent="0.2">
      <c r="A29" s="95"/>
      <c r="B29" s="96"/>
      <c r="C29" s="172"/>
      <c r="D29" s="96"/>
      <c r="E29" s="172"/>
      <c r="F29" s="96"/>
      <c r="G29" s="172"/>
      <c r="H29" s="96"/>
      <c r="I29" s="173"/>
    </row>
    <row r="30" spans="1:9" x14ac:dyDescent="0.2">
      <c r="A30" s="458" t="s">
        <v>201</v>
      </c>
      <c r="B30" s="459"/>
      <c r="C30" s="459"/>
      <c r="D30" s="459"/>
      <c r="E30" s="459"/>
      <c r="F30" s="459"/>
      <c r="G30" s="459"/>
      <c r="H30" s="459"/>
      <c r="I30" s="460"/>
    </row>
    <row r="31" spans="1:9" x14ac:dyDescent="0.2">
      <c r="A31" s="471"/>
      <c r="B31" s="429"/>
      <c r="C31" s="429"/>
      <c r="D31" s="429"/>
      <c r="E31" s="429"/>
      <c r="F31" s="429"/>
      <c r="G31" s="429"/>
      <c r="H31" s="429"/>
      <c r="I31" s="470"/>
    </row>
    <row r="32" spans="1:9" ht="16" x14ac:dyDescent="0.2">
      <c r="A32" s="95"/>
      <c r="B32" s="96"/>
      <c r="C32" s="172"/>
      <c r="D32" s="96"/>
      <c r="E32" s="172"/>
      <c r="F32" s="96"/>
      <c r="G32" s="172"/>
      <c r="H32" s="96"/>
      <c r="I32" s="173"/>
    </row>
    <row r="33" spans="1:9" ht="16" thickBot="1" x14ac:dyDescent="0.25">
      <c r="A33" s="105"/>
      <c r="B33" s="106"/>
      <c r="C33" s="106"/>
      <c r="D33" s="106"/>
      <c r="E33" s="106"/>
      <c r="F33" s="106"/>
      <c r="G33" s="106"/>
      <c r="H33" s="106"/>
      <c r="I33" s="107"/>
    </row>
    <row r="34" spans="1:9" ht="25" x14ac:dyDescent="0.3">
      <c r="A34" s="441" t="s">
        <v>203</v>
      </c>
      <c r="B34" s="442"/>
      <c r="C34" s="442"/>
      <c r="D34" s="442"/>
      <c r="E34" s="442"/>
      <c r="F34" s="442"/>
      <c r="G34" s="442"/>
      <c r="H34" s="442"/>
      <c r="I34" s="442"/>
    </row>
    <row r="35" spans="1:9" x14ac:dyDescent="0.2">
      <c r="A35" s="176"/>
      <c r="B35" s="176"/>
      <c r="C35" s="176"/>
      <c r="D35" s="176"/>
      <c r="E35" s="176"/>
      <c r="F35" s="176"/>
      <c r="G35" s="176"/>
      <c r="H35" s="176"/>
      <c r="I35" s="176"/>
    </row>
    <row r="36" spans="1:9" ht="36" customHeight="1" x14ac:dyDescent="0.3">
      <c r="A36" s="454" t="s">
        <v>204</v>
      </c>
      <c r="B36" s="455"/>
      <c r="C36" s="455"/>
      <c r="D36" s="455"/>
      <c r="E36" s="455"/>
      <c r="F36" s="455"/>
      <c r="G36" s="455"/>
      <c r="H36" s="455"/>
      <c r="I36" s="455"/>
    </row>
    <row r="37" spans="1:9" ht="15" customHeight="1" x14ac:dyDescent="0.2">
      <c r="A37" s="467" t="s">
        <v>214</v>
      </c>
      <c r="B37" s="468"/>
      <c r="C37" s="468"/>
      <c r="D37" s="468"/>
      <c r="E37" s="468"/>
      <c r="F37" s="468"/>
      <c r="G37" s="468"/>
      <c r="H37" s="468"/>
      <c r="I37" s="468"/>
    </row>
    <row r="38" spans="1:9" ht="69.75" customHeight="1" x14ac:dyDescent="0.2">
      <c r="A38" s="469"/>
      <c r="B38" s="469"/>
      <c r="C38" s="469"/>
      <c r="D38" s="469"/>
      <c r="E38" s="469"/>
      <c r="F38" s="469"/>
      <c r="G38" s="469"/>
      <c r="H38" s="469"/>
      <c r="I38" s="469"/>
    </row>
    <row r="39" spans="1:9" ht="15" customHeight="1" thickBot="1" x14ac:dyDescent="0.25">
      <c r="A39" s="82"/>
      <c r="B39" s="83"/>
      <c r="C39" s="83"/>
      <c r="D39" s="83"/>
      <c r="E39" s="83"/>
      <c r="F39" s="83"/>
      <c r="G39" s="83"/>
      <c r="H39" s="83"/>
      <c r="I39" s="83"/>
    </row>
    <row r="40" spans="1:9" ht="33" x14ac:dyDescent="0.25">
      <c r="A40" s="221" t="s">
        <v>205</v>
      </c>
      <c r="B40" s="222" t="s">
        <v>206</v>
      </c>
      <c r="C40" s="223" t="s">
        <v>207</v>
      </c>
      <c r="D40" s="124" t="s">
        <v>212</v>
      </c>
      <c r="E40" s="224" t="s">
        <v>213</v>
      </c>
    </row>
    <row r="41" spans="1:9" x14ac:dyDescent="0.2">
      <c r="A41" s="194" t="s">
        <v>282</v>
      </c>
      <c r="B41" s="225">
        <v>5602</v>
      </c>
      <c r="C41" s="226">
        <v>5602</v>
      </c>
      <c r="D41" s="225">
        <v>1867</v>
      </c>
      <c r="E41" s="226">
        <v>1867</v>
      </c>
    </row>
    <row r="42" spans="1:9" x14ac:dyDescent="0.2">
      <c r="A42" s="194" t="s">
        <v>279</v>
      </c>
      <c r="B42" s="225">
        <v>3416</v>
      </c>
      <c r="C42" s="226">
        <v>3416</v>
      </c>
      <c r="D42" s="225">
        <v>1139</v>
      </c>
      <c r="E42" s="226">
        <v>1139</v>
      </c>
    </row>
    <row r="43" spans="1:9" x14ac:dyDescent="0.2">
      <c r="A43" s="194" t="s">
        <v>283</v>
      </c>
      <c r="B43" s="225">
        <v>3415</v>
      </c>
      <c r="C43" s="226">
        <v>3415</v>
      </c>
      <c r="D43" s="225">
        <v>1138</v>
      </c>
      <c r="E43" s="226">
        <v>1138</v>
      </c>
    </row>
    <row r="44" spans="1:9" x14ac:dyDescent="0.2">
      <c r="A44" s="194" t="s">
        <v>234</v>
      </c>
      <c r="B44" s="225">
        <v>3254</v>
      </c>
      <c r="C44" s="226">
        <v>3254</v>
      </c>
      <c r="D44" s="225">
        <v>1000</v>
      </c>
      <c r="E44" s="226">
        <v>1085</v>
      </c>
    </row>
    <row r="45" spans="1:9" x14ac:dyDescent="0.2">
      <c r="A45" s="194" t="s">
        <v>280</v>
      </c>
      <c r="B45" s="225">
        <v>3210</v>
      </c>
      <c r="C45" s="226">
        <v>3210</v>
      </c>
      <c r="D45" s="225">
        <v>1067</v>
      </c>
      <c r="E45" s="226">
        <v>1067</v>
      </c>
    </row>
    <row r="46" spans="1:9" x14ac:dyDescent="0.2">
      <c r="A46" s="194" t="s">
        <v>284</v>
      </c>
      <c r="B46" s="225">
        <v>1800</v>
      </c>
      <c r="C46" s="226">
        <v>3063</v>
      </c>
      <c r="D46" s="225">
        <v>600</v>
      </c>
      <c r="E46" s="226">
        <v>1021</v>
      </c>
    </row>
    <row r="47" spans="1:9" x14ac:dyDescent="0.2">
      <c r="A47" s="194" t="s">
        <v>218</v>
      </c>
      <c r="B47" s="225">
        <v>2333</v>
      </c>
      <c r="C47" s="226">
        <v>2333</v>
      </c>
      <c r="D47" s="225">
        <v>778</v>
      </c>
      <c r="E47" s="226">
        <v>778</v>
      </c>
    </row>
    <row r="48" spans="1:9" x14ac:dyDescent="0.2">
      <c r="A48" s="194" t="s">
        <v>287</v>
      </c>
      <c r="B48" s="225">
        <v>2089</v>
      </c>
      <c r="C48" s="226">
        <v>2089</v>
      </c>
      <c r="D48" s="225">
        <v>696</v>
      </c>
      <c r="E48" s="226">
        <v>696</v>
      </c>
    </row>
    <row r="49" spans="1:9" x14ac:dyDescent="0.2">
      <c r="A49" s="194" t="s">
        <v>73</v>
      </c>
      <c r="B49" s="225">
        <v>1300</v>
      </c>
      <c r="C49" s="226">
        <v>1595</v>
      </c>
      <c r="D49" s="225">
        <v>433</v>
      </c>
      <c r="E49" s="226">
        <v>531</v>
      </c>
    </row>
    <row r="50" spans="1:9" x14ac:dyDescent="0.2">
      <c r="A50" s="194" t="s">
        <v>211</v>
      </c>
      <c r="B50" s="225">
        <v>900</v>
      </c>
      <c r="C50" s="226">
        <v>1182</v>
      </c>
      <c r="D50" s="225">
        <v>300</v>
      </c>
      <c r="E50" s="226">
        <v>394</v>
      </c>
    </row>
    <row r="51" spans="1:9" x14ac:dyDescent="0.2">
      <c r="A51" s="194" t="s">
        <v>221</v>
      </c>
      <c r="B51" s="225">
        <v>300</v>
      </c>
      <c r="C51" s="226">
        <v>420</v>
      </c>
      <c r="D51" s="225">
        <v>100</v>
      </c>
      <c r="E51" s="226">
        <v>140</v>
      </c>
    </row>
    <row r="52" spans="1:9" x14ac:dyDescent="0.2">
      <c r="A52" s="194"/>
      <c r="B52" s="225"/>
      <c r="C52" s="226"/>
      <c r="D52" s="225"/>
      <c r="E52" s="226"/>
    </row>
    <row r="54" spans="1:9" ht="24" x14ac:dyDescent="0.3">
      <c r="A54" s="472" t="s">
        <v>208</v>
      </c>
      <c r="B54" s="473"/>
      <c r="C54" s="473"/>
      <c r="D54" s="473"/>
      <c r="E54" s="473"/>
      <c r="F54" s="473"/>
      <c r="G54" s="473"/>
      <c r="H54" s="473"/>
      <c r="I54" s="473"/>
    </row>
    <row r="55" spans="1:9" ht="15" customHeight="1" x14ac:dyDescent="0.2">
      <c r="A55" s="467" t="s">
        <v>214</v>
      </c>
      <c r="B55" s="468"/>
      <c r="C55" s="468"/>
      <c r="D55" s="468"/>
      <c r="E55" s="468"/>
      <c r="F55" s="468"/>
      <c r="G55" s="468"/>
      <c r="H55" s="468"/>
      <c r="I55" s="468"/>
    </row>
    <row r="56" spans="1:9" ht="67.5" customHeight="1" x14ac:dyDescent="0.2">
      <c r="A56" s="469"/>
      <c r="B56" s="469"/>
      <c r="C56" s="469"/>
      <c r="D56" s="469"/>
      <c r="E56" s="469"/>
      <c r="F56" s="469"/>
      <c r="G56" s="469"/>
      <c r="H56" s="469"/>
      <c r="I56" s="469"/>
    </row>
    <row r="57" spans="1:9" ht="16" thickBot="1" x14ac:dyDescent="0.25">
      <c r="A57" s="82"/>
      <c r="B57" s="83"/>
      <c r="C57" s="83"/>
      <c r="D57" s="83"/>
      <c r="E57" s="83"/>
      <c r="F57" s="83"/>
      <c r="G57" s="83"/>
      <c r="H57" s="83"/>
      <c r="I57" s="83"/>
    </row>
    <row r="58" spans="1:9" ht="34" thickBot="1" x14ac:dyDescent="0.3">
      <c r="A58" s="108" t="s">
        <v>205</v>
      </c>
      <c r="B58" s="53" t="s">
        <v>206</v>
      </c>
      <c r="C58" s="109" t="s">
        <v>207</v>
      </c>
      <c r="D58" s="120" t="s">
        <v>212</v>
      </c>
      <c r="E58" s="125" t="s">
        <v>213</v>
      </c>
    </row>
    <row r="59" spans="1:9" x14ac:dyDescent="0.2">
      <c r="A59" s="111" t="s">
        <v>288</v>
      </c>
      <c r="B59" s="115">
        <v>2642</v>
      </c>
      <c r="C59" s="116">
        <v>3071</v>
      </c>
      <c r="D59" s="112">
        <v>880</v>
      </c>
      <c r="E59" s="121">
        <v>1023</v>
      </c>
    </row>
    <row r="60" spans="1:9" x14ac:dyDescent="0.2">
      <c r="A60" s="16" t="s">
        <v>284</v>
      </c>
      <c r="B60" s="110">
        <v>1650</v>
      </c>
      <c r="C60" s="117" t="s">
        <v>290</v>
      </c>
      <c r="D60" s="113">
        <v>550</v>
      </c>
      <c r="E60" s="122">
        <v>616</v>
      </c>
    </row>
    <row r="61" spans="1:9" x14ac:dyDescent="0.2">
      <c r="A61" s="16" t="s">
        <v>282</v>
      </c>
      <c r="B61" s="110">
        <v>1476</v>
      </c>
      <c r="C61" s="117">
        <v>1476</v>
      </c>
      <c r="D61" s="113">
        <v>489</v>
      </c>
      <c r="E61" s="122">
        <v>489</v>
      </c>
    </row>
    <row r="62" spans="1:9" x14ac:dyDescent="0.2">
      <c r="A62" s="16" t="s">
        <v>235</v>
      </c>
      <c r="B62" s="110">
        <v>1449</v>
      </c>
      <c r="C62" s="117">
        <v>1449</v>
      </c>
      <c r="D62" s="113">
        <v>483</v>
      </c>
      <c r="E62" s="122">
        <v>483</v>
      </c>
    </row>
    <row r="63" spans="1:9" x14ac:dyDescent="0.2">
      <c r="A63" s="16" t="s">
        <v>287</v>
      </c>
      <c r="B63" s="110">
        <v>1265</v>
      </c>
      <c r="C63" s="117">
        <v>1551</v>
      </c>
      <c r="D63" s="113">
        <v>421</v>
      </c>
      <c r="E63" s="122">
        <v>517</v>
      </c>
    </row>
    <row r="64" spans="1:9" x14ac:dyDescent="0.2">
      <c r="A64" s="16" t="s">
        <v>280</v>
      </c>
      <c r="B64" s="110">
        <v>1154</v>
      </c>
      <c r="C64" s="117">
        <v>1154</v>
      </c>
      <c r="D64" s="113">
        <v>385</v>
      </c>
      <c r="E64" s="122">
        <v>385</v>
      </c>
    </row>
    <row r="65" spans="1:9" x14ac:dyDescent="0.2">
      <c r="A65" s="16" t="s">
        <v>279</v>
      </c>
      <c r="B65" s="110">
        <v>1100</v>
      </c>
      <c r="C65" s="117">
        <v>1588</v>
      </c>
      <c r="D65" s="113">
        <v>367</v>
      </c>
      <c r="E65" s="122">
        <v>529</v>
      </c>
    </row>
    <row r="66" spans="1:9" x14ac:dyDescent="0.2">
      <c r="A66" s="16" t="s">
        <v>73</v>
      </c>
      <c r="B66" s="110">
        <v>900</v>
      </c>
      <c r="C66" s="117">
        <v>1030</v>
      </c>
      <c r="D66" s="113">
        <v>300</v>
      </c>
      <c r="E66" s="122">
        <v>343</v>
      </c>
    </row>
    <row r="67" spans="1:9" x14ac:dyDescent="0.2">
      <c r="A67" s="16" t="s">
        <v>218</v>
      </c>
      <c r="B67" s="110">
        <v>500</v>
      </c>
      <c r="C67" s="117">
        <v>690</v>
      </c>
      <c r="D67" s="113">
        <v>167</v>
      </c>
      <c r="E67" s="122">
        <v>230</v>
      </c>
    </row>
    <row r="68" spans="1:9" x14ac:dyDescent="0.2">
      <c r="A68" s="16" t="s">
        <v>210</v>
      </c>
      <c r="B68" s="225">
        <v>450</v>
      </c>
      <c r="C68" s="227">
        <v>1078</v>
      </c>
      <c r="D68" s="113">
        <v>150</v>
      </c>
      <c r="E68" s="122">
        <v>360</v>
      </c>
    </row>
    <row r="69" spans="1:9" x14ac:dyDescent="0.2">
      <c r="A69" s="194" t="s">
        <v>221</v>
      </c>
      <c r="B69" s="225">
        <v>300</v>
      </c>
      <c r="C69" s="227">
        <v>420</v>
      </c>
      <c r="D69" s="113">
        <v>100</v>
      </c>
      <c r="E69" s="122">
        <v>140</v>
      </c>
    </row>
    <row r="70" spans="1:9" ht="16" thickBot="1" x14ac:dyDescent="0.25">
      <c r="A70" s="50"/>
      <c r="B70" s="118"/>
      <c r="C70" s="119"/>
      <c r="D70" s="114"/>
      <c r="E70" s="123"/>
    </row>
    <row r="73" spans="1:9" ht="24" x14ac:dyDescent="0.3">
      <c r="A73" s="472" t="s">
        <v>209</v>
      </c>
      <c r="B73" s="473"/>
      <c r="C73" s="473"/>
      <c r="D73" s="473"/>
      <c r="E73" s="473"/>
      <c r="F73" s="473"/>
      <c r="G73" s="473"/>
      <c r="H73" s="473"/>
      <c r="I73" s="473"/>
    </row>
    <row r="74" spans="1:9" ht="15" customHeight="1" x14ac:dyDescent="0.2">
      <c r="A74" s="467" t="s">
        <v>214</v>
      </c>
      <c r="B74" s="468"/>
      <c r="C74" s="468"/>
      <c r="D74" s="468"/>
      <c r="E74" s="468"/>
      <c r="F74" s="468"/>
      <c r="G74" s="468"/>
      <c r="H74" s="468"/>
      <c r="I74" s="468"/>
    </row>
    <row r="75" spans="1:9" ht="67.5" customHeight="1" x14ac:dyDescent="0.2">
      <c r="A75" s="469"/>
      <c r="B75" s="469"/>
      <c r="C75" s="469"/>
      <c r="D75" s="469"/>
      <c r="E75" s="469"/>
      <c r="F75" s="469"/>
      <c r="G75" s="469"/>
      <c r="H75" s="469"/>
      <c r="I75" s="469"/>
    </row>
    <row r="76" spans="1:9" ht="16" thickBot="1" x14ac:dyDescent="0.25">
      <c r="A76" s="82"/>
      <c r="B76" s="83"/>
      <c r="C76" s="83"/>
      <c r="D76" s="83"/>
      <c r="E76" s="83"/>
      <c r="F76" s="83"/>
      <c r="G76" s="83"/>
      <c r="H76" s="83"/>
      <c r="I76" s="83"/>
    </row>
    <row r="77" spans="1:9" ht="34" thickBot="1" x14ac:dyDescent="0.3">
      <c r="A77" s="108" t="s">
        <v>205</v>
      </c>
      <c r="B77" s="53" t="s">
        <v>206</v>
      </c>
      <c r="C77" s="109" t="s">
        <v>207</v>
      </c>
      <c r="D77" s="120" t="s">
        <v>212</v>
      </c>
      <c r="E77" s="125" t="s">
        <v>213</v>
      </c>
    </row>
    <row r="78" spans="1:9" x14ac:dyDescent="0.2">
      <c r="A78" s="111" t="s">
        <v>235</v>
      </c>
      <c r="B78" s="115">
        <v>600</v>
      </c>
      <c r="C78" s="116">
        <v>807</v>
      </c>
      <c r="D78" s="112">
        <v>200</v>
      </c>
      <c r="E78" s="121">
        <v>270</v>
      </c>
    </row>
    <row r="79" spans="1:9" x14ac:dyDescent="0.2">
      <c r="A79" s="16" t="s">
        <v>218</v>
      </c>
      <c r="B79" s="110">
        <v>500</v>
      </c>
      <c r="C79" s="117">
        <v>690</v>
      </c>
      <c r="D79" s="113">
        <v>167</v>
      </c>
      <c r="E79" s="122">
        <v>230</v>
      </c>
    </row>
    <row r="80" spans="1:9" x14ac:dyDescent="0.2">
      <c r="A80" s="16" t="s">
        <v>73</v>
      </c>
      <c r="B80" s="110">
        <v>300</v>
      </c>
      <c r="C80" s="117">
        <v>637</v>
      </c>
      <c r="D80" s="113">
        <v>100</v>
      </c>
      <c r="E80" s="122">
        <v>212</v>
      </c>
    </row>
    <row r="81" spans="1:5" ht="16" thickBot="1" x14ac:dyDescent="0.25">
      <c r="A81" s="16" t="s">
        <v>284</v>
      </c>
      <c r="B81" s="110">
        <v>300</v>
      </c>
      <c r="C81" s="117">
        <v>588</v>
      </c>
      <c r="D81" s="113">
        <v>100</v>
      </c>
      <c r="E81" s="122">
        <v>196</v>
      </c>
    </row>
    <row r="82" spans="1:5" x14ac:dyDescent="0.2">
      <c r="A82" s="111" t="s">
        <v>282</v>
      </c>
      <c r="B82" s="110">
        <v>300</v>
      </c>
      <c r="C82" s="117">
        <v>538</v>
      </c>
      <c r="D82" s="113">
        <v>100</v>
      </c>
      <c r="E82" s="122">
        <v>179</v>
      </c>
    </row>
    <row r="83" spans="1:5" x14ac:dyDescent="0.2">
      <c r="A83" s="16" t="s">
        <v>288</v>
      </c>
      <c r="B83" s="110">
        <v>300</v>
      </c>
      <c r="C83" s="117">
        <v>525</v>
      </c>
      <c r="D83" s="113">
        <v>100</v>
      </c>
      <c r="E83" s="122">
        <v>175</v>
      </c>
    </row>
    <row r="84" spans="1:5" x14ac:dyDescent="0.2">
      <c r="A84" s="16" t="s">
        <v>287</v>
      </c>
      <c r="B84" s="110">
        <v>300</v>
      </c>
      <c r="C84" s="117">
        <v>450</v>
      </c>
      <c r="D84" s="113">
        <v>100</v>
      </c>
      <c r="E84" s="122">
        <v>150</v>
      </c>
    </row>
    <row r="85" spans="1:5" x14ac:dyDescent="0.2">
      <c r="A85" s="16" t="s">
        <v>280</v>
      </c>
      <c r="B85" s="110">
        <v>300</v>
      </c>
      <c r="C85" s="117">
        <v>427</v>
      </c>
      <c r="D85" s="113">
        <v>100</v>
      </c>
      <c r="E85" s="122">
        <v>143</v>
      </c>
    </row>
    <row r="86" spans="1:5" ht="14.25" customHeight="1" x14ac:dyDescent="0.2">
      <c r="A86" s="16" t="s">
        <v>221</v>
      </c>
      <c r="B86" s="110">
        <v>200</v>
      </c>
      <c r="C86" s="117">
        <v>344</v>
      </c>
      <c r="D86" s="113">
        <v>66</v>
      </c>
      <c r="E86" s="122">
        <v>115</v>
      </c>
    </row>
    <row r="87" spans="1:5" ht="14.25" customHeight="1" x14ac:dyDescent="0.2">
      <c r="A87" s="16" t="s">
        <v>210</v>
      </c>
      <c r="B87" s="225">
        <v>150</v>
      </c>
      <c r="C87" s="227">
        <v>357</v>
      </c>
      <c r="D87" s="113">
        <v>50</v>
      </c>
      <c r="E87" s="122">
        <v>119</v>
      </c>
    </row>
    <row r="88" spans="1:5" ht="16" thickBot="1" x14ac:dyDescent="0.25">
      <c r="A88" s="50"/>
      <c r="B88" s="118"/>
      <c r="C88" s="119"/>
      <c r="D88" s="114"/>
      <c r="E88" s="123"/>
    </row>
  </sheetData>
  <mergeCells count="18">
    <mergeCell ref="A74:I75"/>
    <mergeCell ref="A16:I16"/>
    <mergeCell ref="A18:I20"/>
    <mergeCell ref="A22:I24"/>
    <mergeCell ref="A26:I26"/>
    <mergeCell ref="A30:I31"/>
    <mergeCell ref="A34:I34"/>
    <mergeCell ref="A36:I36"/>
    <mergeCell ref="A37:I38"/>
    <mergeCell ref="A54:I54"/>
    <mergeCell ref="A55:I56"/>
    <mergeCell ref="A73:I73"/>
    <mergeCell ref="A15:I15"/>
    <mergeCell ref="A2:I2"/>
    <mergeCell ref="A3:I4"/>
    <mergeCell ref="A6:I6"/>
    <mergeCell ref="A7:I8"/>
    <mergeCell ref="A10:I10"/>
  </mergeCells>
  <pageMargins left="0.7" right="0.7" top="0.75" bottom="0.75" header="0.3" footer="0.3"/>
  <pageSetup paperSize="9" scale="48" orientation="landscape" horizontalDpi="0" verticalDpi="0"/>
  <drawing r:id="rId1"/>
  <tableParts count="3">
    <tablePart r:id="rId2"/>
    <tablePart r:id="rId3"/>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0"/>
  <dimension ref="A1:A22"/>
  <sheetViews>
    <sheetView workbookViewId="0">
      <selection activeCell="D34" sqref="D34"/>
    </sheetView>
  </sheetViews>
  <sheetFormatPr baseColWidth="10" defaultColWidth="8.83203125" defaultRowHeight="15" x14ac:dyDescent="0.2"/>
  <sheetData>
    <row r="1" spans="1:1" x14ac:dyDescent="0.2">
      <c r="A1" t="s">
        <v>10</v>
      </c>
    </row>
    <row r="2" spans="1:1" x14ac:dyDescent="0.2">
      <c r="A2" t="s">
        <v>11</v>
      </c>
    </row>
    <row r="3" spans="1:1" x14ac:dyDescent="0.2">
      <c r="A3" t="s">
        <v>12</v>
      </c>
    </row>
    <row r="4" spans="1:1" x14ac:dyDescent="0.2">
      <c r="A4" t="s">
        <v>13</v>
      </c>
    </row>
    <row r="5" spans="1:1" x14ac:dyDescent="0.2">
      <c r="A5" t="s">
        <v>14</v>
      </c>
    </row>
    <row r="6" spans="1:1" x14ac:dyDescent="0.2">
      <c r="A6" t="s">
        <v>15</v>
      </c>
    </row>
    <row r="7" spans="1:1" x14ac:dyDescent="0.2">
      <c r="A7" t="s">
        <v>16</v>
      </c>
    </row>
    <row r="8" spans="1:1" x14ac:dyDescent="0.2">
      <c r="A8" t="s">
        <v>17</v>
      </c>
    </row>
    <row r="9" spans="1:1" x14ac:dyDescent="0.2">
      <c r="A9" t="s">
        <v>18</v>
      </c>
    </row>
    <row r="10" spans="1:1" x14ac:dyDescent="0.2">
      <c r="A10" t="s">
        <v>19</v>
      </c>
    </row>
    <row r="11" spans="1:1" x14ac:dyDescent="0.2">
      <c r="A11" t="s">
        <v>21</v>
      </c>
    </row>
    <row r="12" spans="1:1" x14ac:dyDescent="0.2">
      <c r="A12" t="s">
        <v>22</v>
      </c>
    </row>
    <row r="13" spans="1:1" x14ac:dyDescent="0.2">
      <c r="A13" t="s">
        <v>20</v>
      </c>
    </row>
    <row r="14" spans="1:1" x14ac:dyDescent="0.2">
      <c r="A14" t="s">
        <v>23</v>
      </c>
    </row>
    <row r="15" spans="1:1" x14ac:dyDescent="0.2">
      <c r="A15" t="s">
        <v>24</v>
      </c>
    </row>
    <row r="16" spans="1:1" x14ac:dyDescent="0.2">
      <c r="A16" t="s">
        <v>25</v>
      </c>
    </row>
    <row r="17" spans="1:1" x14ac:dyDescent="0.2">
      <c r="A17" t="s">
        <v>26</v>
      </c>
    </row>
    <row r="18" spans="1:1" x14ac:dyDescent="0.2">
      <c r="A18" t="s">
        <v>27</v>
      </c>
    </row>
    <row r="19" spans="1:1" x14ac:dyDescent="0.2">
      <c r="A19" t="s">
        <v>28</v>
      </c>
    </row>
    <row r="20" spans="1:1" x14ac:dyDescent="0.2">
      <c r="A20" t="s">
        <v>29</v>
      </c>
    </row>
    <row r="21" spans="1:1" x14ac:dyDescent="0.2">
      <c r="A21" t="s">
        <v>30</v>
      </c>
    </row>
    <row r="22" spans="1:1" x14ac:dyDescent="0.2">
      <c r="A22" t="s">
        <v>31</v>
      </c>
    </row>
  </sheetData>
  <pageMargins left="0.7" right="0.7" top="0.75" bottom="0.75" header="0.3" footer="0.3"/>
  <pageSetup paperSize="9"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I D A A B Q S w M E F A A C A A g A j X J j U m q C F S m i A A A A 9 Q A A A B I A H A B D b 2 5 m a W c v U G F j a 2 F n Z S 5 4 b W w g o h g A K K A U A A A A A A A A A A A A A A A A A A A A A A A A A A A A h Y 9 B D o I w F E S v Q r q n L X V D y K f E u J X E x G j c N l C h E T 6 G F s v d X H g k r y B G U X c u Z 9 5 b z N y v N 8 j G t g k u u r e m w 5 R E l J N A Y 9 G V B q u U D O 4 Y x i S T s F H F S V U 6 m G S 0 y W j L l N T O n R P G v P f U L 2 j X V 0 x w H r F D v t 4 W t W 4 V + c j m v x w a t E 5 h o Y m E / W u M F D S O q e D T J G B z B 7 n B L x c T e 9 K f E l Z D 4 4 Z e S 4 3 h c g d s j s D e F + Q D U E s D B B Q A A g A I A I 1 y Y 1 I 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N c m N S K I p H u A 4 A A A A R A A A A E w A c A E Z v c m 1 1 b G F z L 1 N l Y 3 R p b 2 4 x L m 0 g o h g A K K A U A A A A A A A A A A A A A A A A A A A A A A A A A A A A K 0 5 N L s n M z 1 M I h t C G 1 g B Q S w E C L Q A U A A I A C A C N c m N S a o I V K a I A A A D 1 A A A A E g A A A A A A A A A A A A A A A A A A A A A A Q 2 9 u Z m l n L 1 B h Y 2 t h Z 2 U u e G 1 s U E s B A i 0 A F A A C A A g A j X J j U g / K 6 a u k A A A A 6 Q A A A B M A A A A A A A A A A A A A A A A A 7 g A A A F t D b 2 5 0 Z W 5 0 X 1 R 5 c G V z X S 5 4 b W x Q S w E C L Q A U A A I A C A C N c m N S K I p H u A 4 A A A A R A A A A E w A A A A A A A A A A A A A A A A D f A Q A A R m 9 y b X V s Y X M v U 2 V j d G l v b j E u b V B L B Q Y A A A A A A w A D A M I A A A A 6 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m 3 5 i A Q s i i 0 S + o S M L v / 5 2 s g A A A A A C A A A A A A A Q Z g A A A A E A A C A A A A B W G E 9 j w T f 5 i w k 1 + n R K C N v 6 t b a 1 O L T i N Y B I x 4 W S b P w q b w A A A A A O g A A A A A I A A C A A A A B U j c a D x / w X K L A r 0 a + B 9 o d a / c m w W b j z U y + C t e 0 U W B 3 Q b V A A A A A n h 4 g V q y A 1 + b T Y P E r l W A 5 1 b h 0 M L G L d d 8 o T i g q y w B Q O U w G A s W E g f d d k + U L g 4 q 1 w q u i P 1 / o h i K G B t P K s c n N h 5 3 m 9 y J j 9 u m V Q N X A s V 2 z E n r e 9 B k A A A A A n I 1 t m N V / Y f P b W t l u h O L R e A K 4 c o H 7 3 r T x a i y U g i D d a m O 2 U 8 + T W j r / j f w l 5 X W m Z t W z 9 P m x l 5 r L 5 w f G a Y C n A r u l 6 < / D a t a M a s h u p > 
</file>

<file path=customXml/itemProps1.xml><?xml version="1.0" encoding="utf-8"?>
<ds:datastoreItem xmlns:ds="http://schemas.openxmlformats.org/officeDocument/2006/customXml" ds:itemID="{2584E0BD-2467-4CDB-8562-86AD4CBA2C9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2</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Data Raw</vt:lpstr>
      <vt:lpstr>Cost to run Modelling Notes</vt:lpstr>
      <vt:lpstr>Expanded Cost to run data calcs</vt:lpstr>
      <vt:lpstr>Cost to run tables</vt:lpstr>
      <vt:lpstr>Single Application Longevity</vt:lpstr>
      <vt:lpstr>Key</vt:lpstr>
      <vt:lpstr>'Data Raw'!Print_Area</vt:lpstr>
      <vt:lpstr>'Single Application Longevity'!Print_Area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Jill Seeman</cp:lastModifiedBy>
  <cp:lastPrinted>2022-06-21T07:37:31Z</cp:lastPrinted>
  <dcterms:created xsi:type="dcterms:W3CDTF">2017-09-16T07:37:30Z</dcterms:created>
  <dcterms:modified xsi:type="dcterms:W3CDTF">2022-06-21T07:46:28Z</dcterms:modified>
</cp:coreProperties>
</file>