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wnloads/"/>
    </mc:Choice>
  </mc:AlternateContent>
  <xr:revisionPtr revIDLastSave="0" documentId="8_{17FA4ACC-C2CC-4244-8216-D6ABF74C5C8E}" xr6:coauthVersionLast="45" xr6:coauthVersionMax="45" xr10:uidLastSave="{00000000-0000-0000-0000-000000000000}"/>
  <bookViews>
    <workbookView xWindow="0" yWindow="460" windowWidth="38400" windowHeight="22420" xr2:uid="{1882765B-FF78-F74B-9227-45E23BA78A72}"/>
  </bookViews>
  <sheets>
    <sheet name="Round 3 Results" sheetId="1" r:id="rId1"/>
  </sheets>
  <externalReferences>
    <externalReference r:id="rId2"/>
  </externalReferenc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52" i="1" l="1"/>
  <c r="C152" i="1"/>
  <c r="B152" i="1"/>
  <c r="G152" i="1" s="1"/>
  <c r="D151" i="1"/>
  <c r="C151" i="1"/>
  <c r="B151" i="1"/>
  <c r="G151" i="1" s="1"/>
  <c r="D150" i="1"/>
  <c r="C150" i="1"/>
  <c r="B150" i="1"/>
  <c r="G150" i="1" s="1"/>
  <c r="D149" i="1"/>
  <c r="C149" i="1"/>
  <c r="B149" i="1"/>
  <c r="G149" i="1" s="1"/>
  <c r="D148" i="1"/>
  <c r="C148" i="1"/>
  <c r="B148" i="1"/>
  <c r="G148" i="1" s="1"/>
  <c r="D147" i="1"/>
  <c r="G147" i="1" s="1"/>
  <c r="C147" i="1"/>
  <c r="B147" i="1"/>
  <c r="D146" i="1"/>
  <c r="C146" i="1"/>
  <c r="B146" i="1"/>
  <c r="G145" i="1"/>
  <c r="D145" i="1"/>
  <c r="C145" i="1"/>
  <c r="B145" i="1"/>
  <c r="D144" i="1"/>
  <c r="C144" i="1"/>
  <c r="B144" i="1"/>
  <c r="G144" i="1" s="1"/>
  <c r="D143" i="1"/>
  <c r="C143" i="1"/>
  <c r="G143" i="1" s="1"/>
  <c r="B143" i="1"/>
  <c r="D142" i="1"/>
  <c r="C142" i="1"/>
  <c r="B142" i="1"/>
  <c r="G142" i="1" s="1"/>
  <c r="D141" i="1"/>
  <c r="C141" i="1"/>
  <c r="B141" i="1"/>
  <c r="G141" i="1" s="1"/>
  <c r="D140" i="1"/>
  <c r="C140" i="1"/>
  <c r="B140" i="1"/>
  <c r="G140" i="1" s="1"/>
  <c r="D139" i="1"/>
  <c r="C139" i="1"/>
  <c r="B139" i="1"/>
  <c r="G139" i="1" s="1"/>
  <c r="D138" i="1"/>
  <c r="G138" i="1" s="1"/>
  <c r="C138" i="1"/>
  <c r="B138" i="1"/>
  <c r="D137" i="1"/>
  <c r="C137" i="1"/>
  <c r="G137" i="1" s="1"/>
  <c r="B137" i="1"/>
  <c r="G136" i="1"/>
  <c r="D136" i="1"/>
  <c r="C136" i="1"/>
  <c r="B136" i="1"/>
  <c r="G135" i="1"/>
  <c r="D135" i="1"/>
  <c r="C135" i="1"/>
  <c r="B135" i="1"/>
  <c r="D134" i="1"/>
  <c r="C134" i="1"/>
  <c r="B134" i="1"/>
  <c r="G134" i="1" s="1"/>
  <c r="G133" i="1"/>
  <c r="D133" i="1"/>
  <c r="C133" i="1"/>
  <c r="B133" i="1"/>
  <c r="D132" i="1"/>
  <c r="C132" i="1"/>
  <c r="B132" i="1"/>
  <c r="G132" i="1" s="1"/>
  <c r="D131" i="1"/>
  <c r="C131" i="1"/>
  <c r="G131" i="1" s="1"/>
  <c r="B131" i="1"/>
  <c r="D130" i="1"/>
  <c r="C130" i="1"/>
  <c r="B130" i="1"/>
  <c r="G130" i="1" s="1"/>
  <c r="D129" i="1"/>
  <c r="C129" i="1"/>
  <c r="B129" i="1"/>
  <c r="D128" i="1"/>
  <c r="C128" i="1"/>
  <c r="B128" i="1"/>
  <c r="G128" i="1" s="1"/>
  <c r="D127" i="1"/>
  <c r="C127" i="1"/>
  <c r="B127" i="1"/>
  <c r="G127" i="1" s="1"/>
  <c r="D126" i="1"/>
  <c r="G126" i="1" s="1"/>
  <c r="C126" i="1"/>
  <c r="B126" i="1"/>
  <c r="D125" i="1"/>
  <c r="C125" i="1"/>
  <c r="G125" i="1" s="1"/>
  <c r="B125" i="1"/>
  <c r="D124" i="1"/>
  <c r="G124" i="1" s="1"/>
  <c r="C124" i="1"/>
  <c r="B124" i="1"/>
  <c r="G123" i="1"/>
  <c r="D123" i="1"/>
  <c r="C123" i="1"/>
  <c r="B123" i="1"/>
  <c r="D122" i="1"/>
  <c r="C122" i="1"/>
  <c r="B122" i="1"/>
  <c r="G122" i="1" s="1"/>
  <c r="G121" i="1"/>
  <c r="D121" i="1"/>
  <c r="C121" i="1"/>
  <c r="B121" i="1"/>
  <c r="D120" i="1"/>
  <c r="C120" i="1"/>
  <c r="B120" i="1"/>
  <c r="G120" i="1" s="1"/>
  <c r="D119" i="1"/>
  <c r="C119" i="1"/>
  <c r="G119" i="1" s="1"/>
  <c r="B119" i="1"/>
  <c r="D118" i="1"/>
  <c r="C118" i="1"/>
  <c r="B118" i="1"/>
  <c r="G118" i="1" s="1"/>
  <c r="D117" i="1"/>
  <c r="C117" i="1"/>
  <c r="B117" i="1"/>
  <c r="D116" i="1"/>
  <c r="C116" i="1"/>
  <c r="B116" i="1"/>
  <c r="G116" i="1" s="1"/>
  <c r="D115" i="1"/>
  <c r="C115" i="1"/>
  <c r="B115" i="1"/>
  <c r="G115" i="1" s="1"/>
  <c r="D114" i="1"/>
  <c r="G114" i="1" s="1"/>
  <c r="C114" i="1"/>
  <c r="B114" i="1"/>
  <c r="D113" i="1"/>
  <c r="C113" i="1"/>
  <c r="G113" i="1" s="1"/>
  <c r="B113" i="1"/>
  <c r="D112" i="1"/>
  <c r="C112" i="1"/>
  <c r="B112" i="1"/>
  <c r="G112" i="1" s="1"/>
  <c r="G111" i="1"/>
  <c r="D111" i="1"/>
  <c r="C111" i="1"/>
  <c r="B111" i="1"/>
  <c r="D110" i="1"/>
  <c r="C110" i="1"/>
  <c r="B110" i="1"/>
  <c r="G109" i="1"/>
  <c r="D109" i="1"/>
  <c r="C109" i="1"/>
  <c r="B109" i="1"/>
  <c r="D108" i="1"/>
  <c r="C108" i="1"/>
  <c r="B108" i="1"/>
  <c r="G108" i="1" s="1"/>
  <c r="D107" i="1"/>
  <c r="G107" i="1" s="1"/>
  <c r="C107" i="1"/>
  <c r="B107" i="1"/>
  <c r="D106" i="1"/>
  <c r="C106" i="1"/>
  <c r="B106" i="1"/>
  <c r="G106" i="1" s="1"/>
  <c r="D105" i="1"/>
  <c r="C105" i="1"/>
  <c r="B105" i="1"/>
  <c r="D104" i="1"/>
  <c r="C104" i="1"/>
  <c r="B104" i="1"/>
  <c r="G104" i="1" s="1"/>
  <c r="D103" i="1"/>
  <c r="C103" i="1"/>
  <c r="B103" i="1"/>
  <c r="G103" i="1" s="1"/>
  <c r="D102" i="1"/>
  <c r="G102" i="1" s="1"/>
  <c r="C102" i="1"/>
  <c r="B102" i="1"/>
  <c r="D101" i="1"/>
  <c r="C101" i="1"/>
  <c r="G101" i="1" s="1"/>
  <c r="B101" i="1"/>
  <c r="G100" i="1"/>
  <c r="D100" i="1"/>
  <c r="C100" i="1"/>
  <c r="B100" i="1"/>
  <c r="G99" i="1"/>
  <c r="D99" i="1"/>
  <c r="C99" i="1"/>
  <c r="B99" i="1"/>
  <c r="D98" i="1"/>
  <c r="C98" i="1"/>
  <c r="B98" i="1"/>
  <c r="G97" i="1"/>
  <c r="D97" i="1"/>
  <c r="C97" i="1"/>
  <c r="B97" i="1"/>
  <c r="D96" i="1"/>
  <c r="C96" i="1"/>
  <c r="B96" i="1"/>
  <c r="G96" i="1" s="1"/>
  <c r="D95" i="1"/>
  <c r="G95" i="1" s="1"/>
  <c r="C95" i="1"/>
  <c r="B95" i="1"/>
  <c r="D94" i="1"/>
  <c r="C94" i="1"/>
  <c r="B94" i="1"/>
  <c r="G94" i="1" s="1"/>
  <c r="D93" i="1"/>
  <c r="C93" i="1"/>
  <c r="B93" i="1"/>
  <c r="G93" i="1" s="1"/>
  <c r="D92" i="1"/>
  <c r="C92" i="1"/>
  <c r="B92" i="1"/>
  <c r="G92" i="1" s="1"/>
  <c r="D91" i="1"/>
  <c r="C91" i="1"/>
  <c r="B91" i="1"/>
  <c r="G91" i="1" s="1"/>
  <c r="D90" i="1"/>
  <c r="G90" i="1" s="1"/>
  <c r="C90" i="1"/>
  <c r="B90" i="1"/>
  <c r="D89" i="1"/>
  <c r="C89" i="1"/>
  <c r="G89" i="1" s="1"/>
  <c r="B89" i="1"/>
  <c r="G88" i="1"/>
  <c r="D88" i="1"/>
  <c r="C88" i="1"/>
  <c r="B88" i="1"/>
  <c r="G87" i="1"/>
  <c r="D87" i="1"/>
  <c r="C87" i="1"/>
  <c r="B87" i="1"/>
  <c r="D86" i="1"/>
  <c r="C86" i="1"/>
  <c r="B86" i="1"/>
  <c r="G85" i="1"/>
  <c r="D85" i="1"/>
  <c r="C85" i="1"/>
  <c r="B85" i="1"/>
  <c r="D84" i="1"/>
  <c r="C84" i="1"/>
  <c r="B84" i="1"/>
  <c r="G84" i="1" s="1"/>
  <c r="D83" i="1"/>
  <c r="G83" i="1" s="1"/>
  <c r="C83" i="1"/>
  <c r="B83" i="1"/>
  <c r="D82" i="1"/>
  <c r="C82" i="1"/>
  <c r="B82" i="1"/>
  <c r="G82" i="1" s="1"/>
  <c r="D81" i="1"/>
  <c r="C81" i="1"/>
  <c r="B81" i="1"/>
  <c r="D80" i="1"/>
  <c r="C80" i="1"/>
  <c r="B80" i="1"/>
  <c r="G80" i="1" s="1"/>
  <c r="D79" i="1"/>
  <c r="C79" i="1"/>
  <c r="B79" i="1"/>
  <c r="G79" i="1" s="1"/>
  <c r="D78" i="1"/>
  <c r="G78" i="1" s="1"/>
  <c r="C78" i="1"/>
  <c r="B78" i="1"/>
  <c r="D77" i="1"/>
  <c r="C77" i="1"/>
  <c r="G77" i="1" s="1"/>
  <c r="B77" i="1"/>
  <c r="D76" i="1"/>
  <c r="C76" i="1"/>
  <c r="B76" i="1"/>
  <c r="G76" i="1" s="1"/>
  <c r="G75" i="1"/>
  <c r="D75" i="1"/>
  <c r="C75" i="1"/>
  <c r="B75" i="1"/>
  <c r="D74" i="1"/>
  <c r="C74" i="1"/>
  <c r="B74" i="1"/>
  <c r="G73" i="1"/>
  <c r="D73" i="1"/>
  <c r="C73" i="1"/>
  <c r="B73" i="1"/>
  <c r="V72" i="1"/>
  <c r="U72" i="1"/>
  <c r="T72" i="1"/>
  <c r="Y72" i="1" s="1"/>
  <c r="D72" i="1"/>
  <c r="C72" i="1"/>
  <c r="G72" i="1" s="1"/>
  <c r="B72" i="1"/>
  <c r="V71" i="1"/>
  <c r="U71" i="1"/>
  <c r="T71" i="1"/>
  <c r="Y71" i="1" s="1"/>
  <c r="D71" i="1"/>
  <c r="C71" i="1"/>
  <c r="B71" i="1"/>
  <c r="V70" i="1"/>
  <c r="U70" i="1"/>
  <c r="T70" i="1"/>
  <c r="Y70" i="1" s="1"/>
  <c r="D70" i="1"/>
  <c r="C70" i="1"/>
  <c r="B70" i="1"/>
  <c r="G70" i="1" s="1"/>
  <c r="V69" i="1"/>
  <c r="Y69" i="1" s="1"/>
  <c r="U69" i="1"/>
  <c r="T69" i="1"/>
  <c r="D69" i="1"/>
  <c r="C69" i="1"/>
  <c r="G69" i="1" s="1"/>
  <c r="B69" i="1"/>
  <c r="V68" i="1"/>
  <c r="U68" i="1"/>
  <c r="T68" i="1"/>
  <c r="Y68" i="1" s="1"/>
  <c r="G68" i="1"/>
  <c r="D68" i="1"/>
  <c r="C68" i="1"/>
  <c r="B68" i="1"/>
  <c r="V67" i="1"/>
  <c r="U67" i="1"/>
  <c r="T67" i="1"/>
  <c r="G67" i="1"/>
  <c r="D67" i="1"/>
  <c r="C67" i="1"/>
  <c r="B67" i="1"/>
  <c r="V66" i="1"/>
  <c r="U66" i="1"/>
  <c r="T66" i="1"/>
  <c r="Y66" i="1" s="1"/>
  <c r="D66" i="1"/>
  <c r="G66" i="1" s="1"/>
  <c r="C66" i="1"/>
  <c r="B66" i="1"/>
  <c r="V65" i="1"/>
  <c r="U65" i="1"/>
  <c r="T65" i="1"/>
  <c r="Y65" i="1" s="1"/>
  <c r="D65" i="1"/>
  <c r="C65" i="1"/>
  <c r="B65" i="1"/>
  <c r="V64" i="1"/>
  <c r="U64" i="1"/>
  <c r="T64" i="1"/>
  <c r="Y64" i="1" s="1"/>
  <c r="D64" i="1"/>
  <c r="C64" i="1"/>
  <c r="B64" i="1"/>
  <c r="G64" i="1" s="1"/>
  <c r="V63" i="1"/>
  <c r="Y63" i="1" s="1"/>
  <c r="U63" i="1"/>
  <c r="T63" i="1"/>
  <c r="D63" i="1"/>
  <c r="C63" i="1"/>
  <c r="G63" i="1" s="1"/>
  <c r="B63" i="1"/>
  <c r="Y62" i="1"/>
  <c r="V62" i="1"/>
  <c r="U62" i="1"/>
  <c r="T62" i="1"/>
  <c r="G62" i="1"/>
  <c r="D62" i="1"/>
  <c r="C62" i="1"/>
  <c r="B62" i="1"/>
  <c r="V61" i="1"/>
  <c r="U61" i="1"/>
  <c r="T61" i="1"/>
  <c r="G61" i="1"/>
  <c r="D61" i="1"/>
  <c r="C61" i="1"/>
  <c r="B61" i="1"/>
  <c r="V60" i="1"/>
  <c r="U60" i="1"/>
  <c r="T60" i="1"/>
  <c r="Y60" i="1" s="1"/>
  <c r="D60" i="1"/>
  <c r="G60" i="1" s="1"/>
  <c r="C60" i="1"/>
  <c r="B60" i="1"/>
  <c r="V59" i="1"/>
  <c r="U59" i="1"/>
  <c r="T59" i="1"/>
  <c r="Y59" i="1" s="1"/>
  <c r="D59" i="1"/>
  <c r="C59" i="1"/>
  <c r="B59" i="1"/>
  <c r="G59" i="1" s="1"/>
  <c r="V58" i="1"/>
  <c r="U58" i="1"/>
  <c r="T58" i="1"/>
  <c r="Y58" i="1" s="1"/>
  <c r="G58" i="1"/>
  <c r="D58" i="1"/>
  <c r="C58" i="1"/>
  <c r="B58" i="1"/>
  <c r="Y57" i="1"/>
  <c r="V57" i="1"/>
  <c r="U57" i="1"/>
  <c r="T57" i="1"/>
  <c r="D57" i="1"/>
  <c r="C57" i="1"/>
  <c r="G57" i="1" s="1"/>
  <c r="B57" i="1"/>
  <c r="V56" i="1"/>
  <c r="U56" i="1"/>
  <c r="Y56" i="1" s="1"/>
  <c r="T56" i="1"/>
  <c r="G56" i="1"/>
  <c r="D56" i="1"/>
  <c r="C56" i="1"/>
  <c r="B56" i="1"/>
  <c r="V55" i="1"/>
  <c r="U55" i="1"/>
  <c r="T55" i="1"/>
  <c r="Y55" i="1" s="1"/>
  <c r="G55" i="1"/>
  <c r="D55" i="1"/>
  <c r="C55" i="1"/>
  <c r="B55" i="1"/>
  <c r="V54" i="1"/>
  <c r="U54" i="1"/>
  <c r="T54" i="1"/>
  <c r="Y54" i="1" s="1"/>
  <c r="D54" i="1"/>
  <c r="C54" i="1"/>
  <c r="G54" i="1" s="1"/>
  <c r="B54" i="1"/>
  <c r="V53" i="1"/>
  <c r="U53" i="1"/>
  <c r="T53" i="1"/>
  <c r="Y53" i="1" s="1"/>
  <c r="D53" i="1"/>
  <c r="C53" i="1"/>
  <c r="B53" i="1"/>
  <c r="V52" i="1"/>
  <c r="U52" i="1"/>
  <c r="T52" i="1"/>
  <c r="Y52" i="1" s="1"/>
  <c r="G52" i="1"/>
  <c r="D52" i="1"/>
  <c r="C52" i="1"/>
  <c r="B52" i="1"/>
  <c r="V51" i="1"/>
  <c r="Y51" i="1" s="1"/>
  <c r="U51" i="1"/>
  <c r="T51" i="1"/>
  <c r="D51" i="1"/>
  <c r="C51" i="1"/>
  <c r="G51" i="1" s="1"/>
  <c r="B51" i="1"/>
  <c r="Y50" i="1"/>
  <c r="V50" i="1"/>
  <c r="U50" i="1"/>
  <c r="T50" i="1"/>
  <c r="G50" i="1"/>
  <c r="D50" i="1"/>
  <c r="C50" i="1"/>
  <c r="B50" i="1"/>
  <c r="V49" i="1"/>
  <c r="U49" i="1"/>
  <c r="T49" i="1"/>
  <c r="Y49" i="1" s="1"/>
  <c r="G49" i="1"/>
  <c r="D49" i="1"/>
  <c r="C49" i="1"/>
  <c r="B49" i="1"/>
  <c r="V48" i="1"/>
  <c r="U48" i="1"/>
  <c r="T48" i="1"/>
  <c r="Y48" i="1" s="1"/>
  <c r="G48" i="1"/>
  <c r="D48" i="1"/>
  <c r="C48" i="1"/>
  <c r="B48" i="1"/>
  <c r="V47" i="1"/>
  <c r="U47" i="1"/>
  <c r="T47" i="1"/>
  <c r="Y47" i="1" s="1"/>
  <c r="D47" i="1"/>
  <c r="C47" i="1"/>
  <c r="B47" i="1"/>
  <c r="G47" i="1" s="1"/>
  <c r="V46" i="1"/>
  <c r="U46" i="1"/>
  <c r="T46" i="1"/>
  <c r="Y46" i="1" s="1"/>
  <c r="G46" i="1"/>
  <c r="D46" i="1"/>
  <c r="C46" i="1"/>
  <c r="B46" i="1"/>
  <c r="V45" i="1"/>
  <c r="U45" i="1"/>
  <c r="T45" i="1"/>
  <c r="Y45" i="1" s="1"/>
  <c r="D45" i="1"/>
  <c r="C45" i="1"/>
  <c r="G45" i="1" s="1"/>
  <c r="B45" i="1"/>
  <c r="V44" i="1"/>
  <c r="Y44" i="1" s="1"/>
  <c r="U44" i="1"/>
  <c r="T44" i="1"/>
  <c r="P44" i="1"/>
  <c r="M44" i="1"/>
  <c r="L44" i="1"/>
  <c r="K44" i="1"/>
  <c r="D44" i="1"/>
  <c r="C44" i="1"/>
  <c r="B44" i="1"/>
  <c r="Y43" i="1"/>
  <c r="V43" i="1"/>
  <c r="U43" i="1"/>
  <c r="T43" i="1"/>
  <c r="M43" i="1"/>
  <c r="L43" i="1"/>
  <c r="K43" i="1"/>
  <c r="P43" i="1" s="1"/>
  <c r="D43" i="1"/>
  <c r="G43" i="1" s="1"/>
  <c r="C43" i="1"/>
  <c r="B43" i="1"/>
  <c r="V42" i="1"/>
  <c r="U42" i="1"/>
  <c r="T42" i="1"/>
  <c r="Y42" i="1" s="1"/>
  <c r="M42" i="1"/>
  <c r="L42" i="1"/>
  <c r="K42" i="1"/>
  <c r="P42" i="1" s="1"/>
  <c r="D42" i="1"/>
  <c r="C42" i="1"/>
  <c r="B42" i="1"/>
  <c r="Y41" i="1"/>
  <c r="V41" i="1"/>
  <c r="U41" i="1"/>
  <c r="T41" i="1"/>
  <c r="M41" i="1"/>
  <c r="L41" i="1"/>
  <c r="K41" i="1"/>
  <c r="P41" i="1" s="1"/>
  <c r="D41" i="1"/>
  <c r="C41" i="1"/>
  <c r="G41" i="1" s="1"/>
  <c r="B41" i="1"/>
  <c r="V40" i="1"/>
  <c r="Y40" i="1" s="1"/>
  <c r="U40" i="1"/>
  <c r="T40" i="1"/>
  <c r="P40" i="1"/>
  <c r="M40" i="1"/>
  <c r="L40" i="1"/>
  <c r="K40" i="1"/>
  <c r="D40" i="1"/>
  <c r="C40" i="1"/>
  <c r="B40" i="1"/>
  <c r="Y39" i="1"/>
  <c r="V39" i="1"/>
  <c r="U39" i="1"/>
  <c r="T39" i="1"/>
  <c r="M39" i="1"/>
  <c r="L39" i="1"/>
  <c r="K39" i="1"/>
  <c r="P39" i="1" s="1"/>
  <c r="D39" i="1"/>
  <c r="G39" i="1" s="1"/>
  <c r="C39" i="1"/>
  <c r="B39" i="1"/>
  <c r="V38" i="1"/>
  <c r="U38" i="1"/>
  <c r="Y38" i="1" s="1"/>
  <c r="T38" i="1"/>
  <c r="M38" i="1"/>
  <c r="L38" i="1"/>
  <c r="K38" i="1"/>
  <c r="P38" i="1" s="1"/>
  <c r="D38" i="1"/>
  <c r="C38" i="1"/>
  <c r="B38" i="1"/>
  <c r="G38" i="1" s="1"/>
  <c r="V37" i="1"/>
  <c r="U37" i="1"/>
  <c r="T37" i="1"/>
  <c r="P37" i="1"/>
  <c r="M37" i="1"/>
  <c r="L37" i="1"/>
  <c r="K37" i="1"/>
  <c r="D37" i="1"/>
  <c r="C37" i="1"/>
  <c r="B37" i="1"/>
  <c r="G37" i="1" s="1"/>
  <c r="V36" i="1"/>
  <c r="U36" i="1"/>
  <c r="T36" i="1"/>
  <c r="M36" i="1"/>
  <c r="L36" i="1"/>
  <c r="K36" i="1"/>
  <c r="P36" i="1" s="1"/>
  <c r="G36" i="1"/>
  <c r="D36" i="1"/>
  <c r="C36" i="1"/>
  <c r="B36" i="1"/>
  <c r="V35" i="1"/>
  <c r="U35" i="1"/>
  <c r="T35" i="1"/>
  <c r="M35" i="1"/>
  <c r="L35" i="1"/>
  <c r="K35" i="1"/>
  <c r="P35" i="1" s="1"/>
  <c r="D35" i="1"/>
  <c r="C35" i="1"/>
  <c r="G35" i="1" s="1"/>
  <c r="B35" i="1"/>
  <c r="V34" i="1"/>
  <c r="U34" i="1"/>
  <c r="Y34" i="1" s="1"/>
  <c r="T34" i="1"/>
  <c r="M34" i="1"/>
  <c r="L34" i="1"/>
  <c r="K34" i="1"/>
  <c r="P34" i="1" s="1"/>
  <c r="G34" i="1"/>
  <c r="D34" i="1"/>
  <c r="C34" i="1"/>
  <c r="B34" i="1"/>
  <c r="Y33" i="1"/>
  <c r="V33" i="1"/>
  <c r="U33" i="1"/>
  <c r="T33" i="1"/>
  <c r="M33" i="1"/>
  <c r="L33" i="1"/>
  <c r="K33" i="1"/>
  <c r="G33" i="1"/>
  <c r="D33" i="1"/>
  <c r="C33" i="1"/>
  <c r="B33" i="1"/>
  <c r="V32" i="1"/>
  <c r="U32" i="1"/>
  <c r="T32" i="1"/>
  <c r="Y32" i="1" s="1"/>
  <c r="P32" i="1"/>
  <c r="M32" i="1"/>
  <c r="L32" i="1"/>
  <c r="K32" i="1"/>
  <c r="D32" i="1"/>
  <c r="C32" i="1"/>
  <c r="B32" i="1"/>
  <c r="Y31" i="1"/>
  <c r="V31" i="1"/>
  <c r="U31" i="1"/>
  <c r="T31" i="1"/>
  <c r="M31" i="1"/>
  <c r="L31" i="1"/>
  <c r="K31" i="1"/>
  <c r="G31" i="1"/>
  <c r="D31" i="1"/>
  <c r="C31" i="1"/>
  <c r="B31" i="1"/>
  <c r="V30" i="1"/>
  <c r="U30" i="1"/>
  <c r="T30" i="1"/>
  <c r="P30" i="1"/>
  <c r="M30" i="1"/>
  <c r="L30" i="1"/>
  <c r="K30" i="1"/>
  <c r="D30" i="1"/>
  <c r="C30" i="1"/>
  <c r="B30" i="1"/>
  <c r="G30" i="1" s="1"/>
  <c r="Y29" i="1"/>
  <c r="V29" i="1"/>
  <c r="U29" i="1"/>
  <c r="T29" i="1"/>
  <c r="M29" i="1"/>
  <c r="L29" i="1"/>
  <c r="K29" i="1"/>
  <c r="P29" i="1" s="1"/>
  <c r="G29" i="1"/>
  <c r="D29" i="1"/>
  <c r="C29" i="1"/>
  <c r="B29" i="1"/>
  <c r="V28" i="1"/>
  <c r="Y28" i="1" s="1"/>
  <c r="U28" i="1"/>
  <c r="T28" i="1"/>
  <c r="P28" i="1"/>
  <c r="M28" i="1"/>
  <c r="L28" i="1"/>
  <c r="K28" i="1"/>
  <c r="G28" i="1"/>
  <c r="D28" i="1"/>
  <c r="C28" i="1"/>
  <c r="B28" i="1"/>
  <c r="Y27" i="1"/>
  <c r="V27" i="1"/>
  <c r="U27" i="1"/>
  <c r="T27" i="1"/>
  <c r="M27" i="1"/>
  <c r="L27" i="1"/>
  <c r="K27" i="1"/>
  <c r="P27" i="1" s="1"/>
  <c r="G27" i="1"/>
  <c r="D27" i="1"/>
  <c r="C27" i="1"/>
  <c r="B27" i="1"/>
  <c r="V26" i="1"/>
  <c r="U26" i="1"/>
  <c r="T26" i="1"/>
  <c r="Y26" i="1" s="1"/>
  <c r="P26" i="1"/>
  <c r="M26" i="1"/>
  <c r="L26" i="1"/>
  <c r="K26" i="1"/>
  <c r="D26" i="1"/>
  <c r="C26" i="1"/>
  <c r="B26" i="1"/>
  <c r="G26" i="1" s="1"/>
  <c r="Y25" i="1"/>
  <c r="V25" i="1"/>
  <c r="U25" i="1"/>
  <c r="T25" i="1"/>
  <c r="M25" i="1"/>
  <c r="L25" i="1"/>
  <c r="K25" i="1"/>
  <c r="P25" i="1" s="1"/>
  <c r="G25" i="1"/>
  <c r="D25" i="1"/>
  <c r="C25" i="1"/>
  <c r="B25" i="1"/>
  <c r="V24" i="1"/>
  <c r="Y24" i="1" s="1"/>
  <c r="U24" i="1"/>
  <c r="T24" i="1"/>
  <c r="P24" i="1"/>
  <c r="M24" i="1"/>
  <c r="L24" i="1"/>
  <c r="K24" i="1"/>
  <c r="G24" i="1"/>
  <c r="D24" i="1"/>
  <c r="C24" i="1"/>
  <c r="B24" i="1"/>
  <c r="Y23" i="1"/>
  <c r="V23" i="1"/>
  <c r="U23" i="1"/>
  <c r="T23" i="1"/>
  <c r="M23" i="1"/>
  <c r="L23" i="1"/>
  <c r="K23" i="1"/>
  <c r="P23" i="1" s="1"/>
  <c r="G23" i="1"/>
  <c r="D23" i="1"/>
  <c r="C23" i="1"/>
  <c r="B23" i="1"/>
  <c r="V22" i="1"/>
  <c r="U22" i="1"/>
  <c r="T22" i="1"/>
  <c r="Y22" i="1" s="1"/>
  <c r="P22" i="1"/>
  <c r="M22" i="1"/>
  <c r="L22" i="1"/>
  <c r="K22" i="1"/>
  <c r="D22" i="1"/>
  <c r="C22" i="1"/>
  <c r="B22" i="1"/>
  <c r="G22" i="1" s="1"/>
  <c r="Y21" i="1"/>
  <c r="V21" i="1"/>
  <c r="U21" i="1"/>
  <c r="T21" i="1"/>
  <c r="M21" i="1"/>
  <c r="L21" i="1"/>
  <c r="K21" i="1"/>
  <c r="P21" i="1" s="1"/>
  <c r="G21" i="1"/>
  <c r="D21" i="1"/>
  <c r="C21" i="1"/>
  <c r="B21" i="1"/>
  <c r="V20" i="1"/>
  <c r="Y20" i="1" s="1"/>
  <c r="U20" i="1"/>
  <c r="T20" i="1"/>
  <c r="P20" i="1"/>
  <c r="M20" i="1"/>
  <c r="L20" i="1"/>
  <c r="K20" i="1"/>
  <c r="G20" i="1"/>
  <c r="D20" i="1"/>
  <c r="C20" i="1"/>
  <c r="B20" i="1"/>
  <c r="Y19" i="1"/>
  <c r="V19" i="1"/>
  <c r="U19" i="1"/>
  <c r="T19" i="1"/>
  <c r="M19" i="1"/>
  <c r="L19" i="1"/>
  <c r="K19" i="1"/>
  <c r="P19" i="1" s="1"/>
  <c r="G19" i="1"/>
  <c r="D19" i="1"/>
  <c r="C19" i="1"/>
  <c r="B19" i="1"/>
  <c r="V18" i="1"/>
  <c r="U18" i="1"/>
  <c r="T18" i="1"/>
  <c r="Y18" i="1" s="1"/>
  <c r="P18" i="1"/>
  <c r="M18" i="1"/>
  <c r="L18" i="1"/>
  <c r="K18" i="1"/>
  <c r="D18" i="1"/>
  <c r="C18" i="1"/>
  <c r="B18" i="1"/>
  <c r="G18" i="1" s="1"/>
  <c r="P31" i="1" l="1"/>
  <c r="Y37" i="1"/>
  <c r="G71" i="1"/>
  <c r="Y61" i="1"/>
  <c r="G98" i="1"/>
  <c r="G117" i="1"/>
  <c r="G146" i="1"/>
  <c r="Y30" i="1"/>
  <c r="P33" i="1"/>
  <c r="Q33" i="1" s="1" a="1"/>
  <c r="Q33" i="1" s="1"/>
  <c r="G65" i="1"/>
  <c r="G105" i="1"/>
  <c r="G40" i="1"/>
  <c r="G42" i="1"/>
  <c r="G44" i="1"/>
  <c r="H133" i="1" s="1" a="1"/>
  <c r="H133" i="1" s="1"/>
  <c r="G86" i="1"/>
  <c r="G53" i="1"/>
  <c r="H53" i="1" s="1" a="1"/>
  <c r="H53" i="1" s="1"/>
  <c r="G74" i="1"/>
  <c r="Q39" i="1" a="1"/>
  <c r="Q39" i="1" s="1"/>
  <c r="G32" i="1"/>
  <c r="H78" i="1" s="1" a="1"/>
  <c r="H78" i="1" s="1"/>
  <c r="Y35" i="1"/>
  <c r="Z66" i="1" s="1" a="1"/>
  <c r="Z66" i="1" s="1"/>
  <c r="Z59" i="1" a="1"/>
  <c r="Z59" i="1" s="1"/>
  <c r="G81" i="1"/>
  <c r="H79" i="1" a="1"/>
  <c r="H79" i="1" s="1"/>
  <c r="H45" i="1" a="1"/>
  <c r="H45" i="1" s="1"/>
  <c r="Z33" i="1" a="1"/>
  <c r="Z33" i="1" s="1"/>
  <c r="Y36" i="1"/>
  <c r="Z23" i="1" s="1" a="1"/>
  <c r="Z23" i="1" s="1"/>
  <c r="Y67" i="1"/>
  <c r="Z67" i="1" s="1" a="1"/>
  <c r="Z67" i="1" s="1"/>
  <c r="H69" i="1" a="1"/>
  <c r="H69" i="1" s="1"/>
  <c r="H87" i="1" a="1"/>
  <c r="H87" i="1" s="1"/>
  <c r="G110" i="1"/>
  <c r="G129" i="1"/>
  <c r="H151" i="1" a="1"/>
  <c r="H151" i="1" s="1"/>
  <c r="H101" i="1" l="1" a="1"/>
  <c r="H101" i="1" s="1"/>
  <c r="Z37" i="1" a="1"/>
  <c r="Z37" i="1" s="1"/>
  <c r="Z18" i="1" a="1"/>
  <c r="Z18" i="1" s="1"/>
  <c r="H95" i="1" a="1"/>
  <c r="H95" i="1" s="1"/>
  <c r="H109" i="1" a="1"/>
  <c r="H109" i="1" s="1"/>
  <c r="Q36" i="1" a="1"/>
  <c r="Q36" i="1" s="1"/>
  <c r="H131" i="1" a="1"/>
  <c r="H131" i="1" s="1"/>
  <c r="H119" i="1" a="1"/>
  <c r="H119" i="1" s="1"/>
  <c r="H44" i="1" a="1"/>
  <c r="H44" i="1" s="1"/>
  <c r="H31" i="1" a="1"/>
  <c r="H31" i="1" s="1"/>
  <c r="H56" i="1" a="1"/>
  <c r="H56" i="1" s="1"/>
  <c r="H59" i="1" a="1"/>
  <c r="H59" i="1" s="1"/>
  <c r="Z48" i="1" a="1"/>
  <c r="Z48" i="1" s="1"/>
  <c r="H42" i="1" a="1"/>
  <c r="H42" i="1" s="1"/>
  <c r="Z30" i="1" a="1"/>
  <c r="Z30" i="1" s="1"/>
  <c r="H98" i="1" a="1"/>
  <c r="H98" i="1" s="1"/>
  <c r="Q40" i="1" a="1"/>
  <c r="Q40" i="1" s="1"/>
  <c r="Q31" i="1" a="1"/>
  <c r="Q31" i="1" s="1"/>
  <c r="H92" i="1" a="1"/>
  <c r="H92" i="1" s="1"/>
  <c r="H67" i="1" a="1"/>
  <c r="H67" i="1" s="1"/>
  <c r="H38" i="1" a="1"/>
  <c r="H38" i="1" s="1"/>
  <c r="H76" i="1" a="1"/>
  <c r="H76" i="1" s="1"/>
  <c r="Q29" i="1" a="1"/>
  <c r="Q29" i="1" s="1"/>
  <c r="H112" i="1" a="1"/>
  <c r="H112" i="1" s="1"/>
  <c r="H85" i="1" a="1"/>
  <c r="H85" i="1" s="1"/>
  <c r="H29" i="1" a="1"/>
  <c r="H29" i="1" s="1"/>
  <c r="H142" i="1" a="1"/>
  <c r="H142" i="1" s="1"/>
  <c r="H64" i="1" a="1"/>
  <c r="H64" i="1" s="1"/>
  <c r="Z35" i="1" a="1"/>
  <c r="Z35" i="1" s="1"/>
  <c r="H111" i="1" a="1"/>
  <c r="H111" i="1" s="1"/>
  <c r="Z31" i="1" a="1"/>
  <c r="Z31" i="1" s="1"/>
  <c r="H144" i="1" a="1"/>
  <c r="H144" i="1" s="1"/>
  <c r="H40" i="1" a="1"/>
  <c r="H40" i="1" s="1"/>
  <c r="Z29" i="1" a="1"/>
  <c r="Z29" i="1" s="1"/>
  <c r="H75" i="1" a="1"/>
  <c r="H75" i="1" s="1"/>
  <c r="H23" i="1" a="1"/>
  <c r="H23" i="1" s="1"/>
  <c r="H113" i="1" a="1"/>
  <c r="H113" i="1" s="1"/>
  <c r="Q34" i="1" a="1"/>
  <c r="Q34" i="1" s="1"/>
  <c r="Z43" i="1" a="1"/>
  <c r="Z43" i="1" s="1"/>
  <c r="Q21" i="1" a="1"/>
  <c r="Q21" i="1" s="1"/>
  <c r="H48" i="1" a="1"/>
  <c r="H48" i="1" s="1"/>
  <c r="H26" i="1" a="1"/>
  <c r="H26" i="1" s="1"/>
  <c r="Z69" i="1" a="1"/>
  <c r="Z69" i="1" s="1"/>
  <c r="H135" i="1" a="1"/>
  <c r="H135" i="1" s="1"/>
  <c r="H129" i="1" a="1"/>
  <c r="H129" i="1" s="1"/>
  <c r="Q43" i="1" a="1"/>
  <c r="Q43" i="1" s="1"/>
  <c r="H32" i="1" a="1"/>
  <c r="H32" i="1" s="1"/>
  <c r="H41" i="1" a="1"/>
  <c r="H41" i="1" s="1"/>
  <c r="Q28" i="1" a="1"/>
  <c r="Q28" i="1" s="1"/>
  <c r="H24" i="1" a="1"/>
  <c r="H24" i="1" s="1"/>
  <c r="Q32" i="1" a="1"/>
  <c r="Q32" i="1" s="1"/>
  <c r="Z25" i="1" a="1"/>
  <c r="Z25" i="1" s="1"/>
  <c r="H63" i="1" a="1"/>
  <c r="H63" i="1" s="1"/>
  <c r="H70" i="1" a="1"/>
  <c r="H70" i="1" s="1"/>
  <c r="H100" i="1" a="1"/>
  <c r="H100" i="1" s="1"/>
  <c r="Q25" i="1" a="1"/>
  <c r="Q25" i="1" s="1"/>
  <c r="H116" i="1" a="1"/>
  <c r="H116" i="1" s="1"/>
  <c r="Z45" i="1" a="1"/>
  <c r="Z45" i="1" s="1"/>
  <c r="H143" i="1" a="1"/>
  <c r="H143" i="1" s="1"/>
  <c r="Z24" i="1" a="1"/>
  <c r="Z24" i="1" s="1"/>
  <c r="H72" i="1" a="1"/>
  <c r="H72" i="1" s="1"/>
  <c r="Z40" i="1" a="1"/>
  <c r="Z40" i="1" s="1"/>
  <c r="Q44" i="1" a="1"/>
  <c r="Q44" i="1" s="1"/>
  <c r="H110" i="1" a="1"/>
  <c r="H110" i="1" s="1"/>
  <c r="Z65" i="1" a="1"/>
  <c r="Z65" i="1" s="1"/>
  <c r="Z27" i="1" a="1"/>
  <c r="Z27" i="1" s="1"/>
  <c r="H88" i="1" a="1"/>
  <c r="H88" i="1" s="1"/>
  <c r="Q24" i="1" a="1"/>
  <c r="Q24" i="1" s="1"/>
  <c r="H137" i="1" a="1"/>
  <c r="H137" i="1" s="1"/>
  <c r="H136" i="1" a="1"/>
  <c r="H136" i="1" s="1"/>
  <c r="Z21" i="1" a="1"/>
  <c r="Z21" i="1" s="1"/>
  <c r="Z61" i="1" a="1"/>
  <c r="Z61" i="1" s="1"/>
  <c r="H21" i="1" a="1"/>
  <c r="H21" i="1" s="1"/>
  <c r="H91" i="1" a="1"/>
  <c r="H91" i="1" s="1"/>
  <c r="H22" i="1" a="1"/>
  <c r="H22" i="1" s="1"/>
  <c r="H104" i="1" a="1"/>
  <c r="H104" i="1" s="1"/>
  <c r="H39" i="1" a="1"/>
  <c r="H39" i="1" s="1"/>
  <c r="H90" i="1" a="1"/>
  <c r="H90" i="1" s="1"/>
  <c r="Z22" i="1" a="1"/>
  <c r="Z22" i="1" s="1"/>
  <c r="Z51" i="1" a="1"/>
  <c r="Z51" i="1" s="1"/>
  <c r="Z63" i="1" a="1"/>
  <c r="Z63" i="1" s="1"/>
  <c r="H134" i="1" a="1"/>
  <c r="H134" i="1" s="1"/>
  <c r="H125" i="1" a="1"/>
  <c r="H125" i="1" s="1"/>
  <c r="Q20" i="1" a="1"/>
  <c r="Q20" i="1" s="1"/>
  <c r="H108" i="1" a="1"/>
  <c r="H108" i="1" s="1"/>
  <c r="H127" i="1" a="1"/>
  <c r="H127" i="1" s="1"/>
  <c r="Z50" i="1" a="1"/>
  <c r="Z50" i="1" s="1"/>
  <c r="H58" i="1" a="1"/>
  <c r="H58" i="1" s="1"/>
  <c r="H52" i="1" a="1"/>
  <c r="H52" i="1" s="1"/>
  <c r="Z72" i="1" a="1"/>
  <c r="Z72" i="1" s="1"/>
  <c r="Z20" i="1" a="1"/>
  <c r="Z20" i="1" s="1"/>
  <c r="H49" i="1" a="1"/>
  <c r="H49" i="1" s="1"/>
  <c r="H80" i="1" a="1"/>
  <c r="H80" i="1" s="1"/>
  <c r="H83" i="1" a="1"/>
  <c r="H83" i="1" s="1"/>
  <c r="Z56" i="1" a="1"/>
  <c r="Z56" i="1" s="1"/>
  <c r="H145" i="1" a="1"/>
  <c r="H145" i="1" s="1"/>
  <c r="H107" i="1" a="1"/>
  <c r="H107" i="1" s="1"/>
  <c r="Z19" i="1" a="1"/>
  <c r="Z19" i="1" s="1"/>
  <c r="H147" i="1" a="1"/>
  <c r="H147" i="1" s="1"/>
  <c r="H115" i="1" a="1"/>
  <c r="H115" i="1" s="1"/>
  <c r="H28" i="1" a="1"/>
  <c r="H28" i="1" s="1"/>
  <c r="H105" i="1" a="1"/>
  <c r="H105" i="1" s="1"/>
  <c r="H34" i="1" a="1"/>
  <c r="H34" i="1" s="1"/>
  <c r="H35" i="1" a="1"/>
  <c r="H35" i="1" s="1"/>
  <c r="H149" i="1" a="1"/>
  <c r="H149" i="1" s="1"/>
  <c r="Z62" i="1" a="1"/>
  <c r="Z62" i="1" s="1"/>
  <c r="Z70" i="1" a="1"/>
  <c r="Z70" i="1" s="1"/>
  <c r="H140" i="1" a="1"/>
  <c r="H140" i="1" s="1"/>
  <c r="Z57" i="1" a="1"/>
  <c r="Z57" i="1" s="1"/>
  <c r="H61" i="1" a="1"/>
  <c r="H61" i="1" s="1"/>
  <c r="H138" i="1" a="1"/>
  <c r="H138" i="1" s="1"/>
  <c r="H66" i="1" a="1"/>
  <c r="H66" i="1" s="1"/>
  <c r="Z58" i="1" a="1"/>
  <c r="Z58" i="1" s="1"/>
  <c r="H141" i="1" a="1"/>
  <c r="H141" i="1" s="1"/>
  <c r="H106" i="1" a="1"/>
  <c r="H106" i="1" s="1"/>
  <c r="H118" i="1" a="1"/>
  <c r="H118" i="1" s="1"/>
  <c r="Z71" i="1" a="1"/>
  <c r="Z71" i="1" s="1"/>
  <c r="H150" i="1" a="1"/>
  <c r="H150" i="1" s="1"/>
  <c r="H33" i="1" a="1"/>
  <c r="H33" i="1" s="1"/>
  <c r="H139" i="1" a="1"/>
  <c r="H139" i="1" s="1"/>
  <c r="Z47" i="1" a="1"/>
  <c r="Z47" i="1" s="1"/>
  <c r="Z64" i="1" a="1"/>
  <c r="Z64" i="1" s="1"/>
  <c r="H18" i="1" a="1"/>
  <c r="H18" i="1" s="1"/>
  <c r="Q35" i="1" a="1"/>
  <c r="Q35" i="1" s="1"/>
  <c r="Q19" i="1" a="1"/>
  <c r="Q19" i="1" s="1"/>
  <c r="H97" i="1" a="1"/>
  <c r="H97" i="1" s="1"/>
  <c r="H55" i="1" a="1"/>
  <c r="H55" i="1" s="1"/>
  <c r="Q38" i="1" a="1"/>
  <c r="Q38" i="1" s="1"/>
  <c r="Z53" i="1" a="1"/>
  <c r="Z53" i="1" s="1"/>
  <c r="H20" i="1" a="1"/>
  <c r="H20" i="1" s="1"/>
  <c r="H103" i="1" a="1"/>
  <c r="H103" i="1" s="1"/>
  <c r="H99" i="1" a="1"/>
  <c r="H99" i="1" s="1"/>
  <c r="H93" i="1" a="1"/>
  <c r="H93" i="1" s="1"/>
  <c r="H89" i="1" a="1"/>
  <c r="H89" i="1" s="1"/>
  <c r="H65" i="1" a="1"/>
  <c r="H65" i="1" s="1"/>
  <c r="H146" i="1" a="1"/>
  <c r="H146" i="1" s="1"/>
  <c r="Q30" i="1" a="1"/>
  <c r="Q30" i="1" s="1"/>
  <c r="H120" i="1" a="1"/>
  <c r="H120" i="1" s="1"/>
  <c r="H27" i="1" a="1"/>
  <c r="H27" i="1" s="1"/>
  <c r="Z49" i="1" a="1"/>
  <c r="Z49" i="1" s="1"/>
  <c r="H114" i="1" a="1"/>
  <c r="H114" i="1" s="1"/>
  <c r="Q27" i="1" a="1"/>
  <c r="Q27" i="1" s="1"/>
  <c r="Z39" i="1" a="1"/>
  <c r="Z39" i="1" s="1"/>
  <c r="Z44" i="1" a="1"/>
  <c r="Z44" i="1" s="1"/>
  <c r="Z34" i="1" a="1"/>
  <c r="Z34" i="1" s="1"/>
  <c r="H30" i="1" a="1"/>
  <c r="H30" i="1" s="1"/>
  <c r="H122" i="1" a="1"/>
  <c r="H122" i="1" s="1"/>
  <c r="H132" i="1" a="1"/>
  <c r="H132" i="1" s="1"/>
  <c r="H84" i="1" a="1"/>
  <c r="H84" i="1" s="1"/>
  <c r="H77" i="1" a="1"/>
  <c r="H77" i="1" s="1"/>
  <c r="Z54" i="1" a="1"/>
  <c r="Z54" i="1" s="1"/>
  <c r="H86" i="1" a="1"/>
  <c r="H86" i="1" s="1"/>
  <c r="H57" i="1" a="1"/>
  <c r="H57" i="1" s="1"/>
  <c r="H123" i="1" a="1"/>
  <c r="H123" i="1" s="1"/>
  <c r="Q26" i="1" a="1"/>
  <c r="Q26" i="1" s="1"/>
  <c r="H82" i="1" a="1"/>
  <c r="H82" i="1" s="1"/>
  <c r="H19" i="1" a="1"/>
  <c r="H19" i="1" s="1"/>
  <c r="Z46" i="1" a="1"/>
  <c r="Z46" i="1" s="1"/>
  <c r="H148" i="1" a="1"/>
  <c r="H148" i="1" s="1"/>
  <c r="H54" i="1" a="1"/>
  <c r="H54" i="1" s="1"/>
  <c r="H128" i="1" a="1"/>
  <c r="H128" i="1" s="1"/>
  <c r="H36" i="1" a="1"/>
  <c r="H36" i="1" s="1"/>
  <c r="Q23" i="1" a="1"/>
  <c r="Q23" i="1" s="1"/>
  <c r="Z28" i="1" a="1"/>
  <c r="Z28" i="1" s="1"/>
  <c r="H50" i="1" a="1"/>
  <c r="H50" i="1" s="1"/>
  <c r="Q37" i="1" a="1"/>
  <c r="Q37" i="1" s="1"/>
  <c r="H94" i="1" a="1"/>
  <c r="H94" i="1" s="1"/>
  <c r="H47" i="1" a="1"/>
  <c r="H47" i="1" s="1"/>
  <c r="H74" i="1" a="1"/>
  <c r="H74" i="1" s="1"/>
  <c r="Z32" i="1" a="1"/>
  <c r="Z32" i="1" s="1"/>
  <c r="H68" i="1" a="1"/>
  <c r="H68" i="1" s="1"/>
  <c r="H46" i="1" a="1"/>
  <c r="H46" i="1" s="1"/>
  <c r="H130" i="1" a="1"/>
  <c r="H130" i="1" s="1"/>
  <c r="Q22" i="1" a="1"/>
  <c r="Q22" i="1" s="1"/>
  <c r="H71" i="1" a="1"/>
  <c r="H71" i="1" s="1"/>
  <c r="Z60" i="1" a="1"/>
  <c r="Z60" i="1" s="1"/>
  <c r="Z42" i="1" a="1"/>
  <c r="Z42" i="1" s="1"/>
  <c r="H121" i="1" a="1"/>
  <c r="H121" i="1" s="1"/>
  <c r="H60" i="1" a="1"/>
  <c r="H60" i="1" s="1"/>
  <c r="Z68" i="1" a="1"/>
  <c r="Z68" i="1" s="1"/>
  <c r="Z55" i="1" a="1"/>
  <c r="Z55" i="1" s="1"/>
  <c r="H43" i="1" a="1"/>
  <c r="H43" i="1" s="1"/>
  <c r="Z26" i="1" a="1"/>
  <c r="Z26" i="1" s="1"/>
  <c r="H152" i="1" a="1"/>
  <c r="H152" i="1" s="1"/>
  <c r="Z36" i="1" a="1"/>
  <c r="Z36" i="1" s="1"/>
  <c r="H81" i="1" a="1"/>
  <c r="H81" i="1" s="1"/>
  <c r="Q42" i="1" a="1"/>
  <c r="Q42" i="1" s="1"/>
  <c r="H62" i="1" a="1"/>
  <c r="H62" i="1" s="1"/>
  <c r="H96" i="1" a="1"/>
  <c r="H96" i="1" s="1"/>
  <c r="H51" i="1" a="1"/>
  <c r="H51" i="1" s="1"/>
  <c r="Z41" i="1" a="1"/>
  <c r="Z41" i="1" s="1"/>
  <c r="H117" i="1" a="1"/>
  <c r="H117" i="1" s="1"/>
  <c r="Q18" i="1" a="1"/>
  <c r="Q18" i="1" s="1"/>
  <c r="Z38" i="1" a="1"/>
  <c r="Z38" i="1" s="1"/>
  <c r="H25" i="1" a="1"/>
  <c r="H25" i="1" s="1"/>
  <c r="Z52" i="1" a="1"/>
  <c r="Z52" i="1" s="1"/>
  <c r="H102" i="1" a="1"/>
  <c r="H102" i="1" s="1"/>
  <c r="H124" i="1" a="1"/>
  <c r="H124" i="1" s="1"/>
  <c r="Q41" i="1" a="1"/>
  <c r="Q41" i="1" s="1"/>
  <c r="H73" i="1" a="1"/>
  <c r="H73" i="1" s="1"/>
  <c r="H126" i="1" a="1"/>
  <c r="H126" i="1" s="1"/>
  <c r="H37" i="1" a="1"/>
  <c r="H37" i="1" s="1"/>
</calcChain>
</file>

<file path=xl/sharedStrings.xml><?xml version="1.0" encoding="utf-8"?>
<sst xmlns="http://schemas.openxmlformats.org/spreadsheetml/2006/main" count="247" uniqueCount="229">
  <si>
    <t>www.zerofrictioncycling.com.au</t>
  </si>
  <si>
    <t>Senior Male League Table</t>
  </si>
  <si>
    <t>Senior Female League Table</t>
  </si>
  <si>
    <t>Junior League Table</t>
  </si>
  <si>
    <t>Rider</t>
  </si>
  <si>
    <t>Anstey XCO Points (R1)</t>
  </si>
  <si>
    <t>Eagle XCO Points (R2)</t>
  </si>
  <si>
    <t>Kinchina CP Points (R3)</t>
  </si>
  <si>
    <t>Melrose XCO 1 Points (R4)</t>
  </si>
  <si>
    <t>Melrose XCO 2 Points (R5)</t>
  </si>
  <si>
    <t>Total</t>
  </si>
  <si>
    <t>Ranking</t>
  </si>
  <si>
    <t>Curtis Dowdell</t>
  </si>
  <si>
    <t>Sophie Knox</t>
  </si>
  <si>
    <t>Liam Underwood</t>
  </si>
  <si>
    <t>Griff Knight</t>
  </si>
  <si>
    <t>Sue Ann Woodwiss</t>
  </si>
  <si>
    <t>Markus Chandler</t>
  </si>
  <si>
    <t>Nick Aitken</t>
  </si>
  <si>
    <t>Willowa Atkins</t>
  </si>
  <si>
    <t>Talia Simpson</t>
  </si>
  <si>
    <t>Joe Mullan</t>
  </si>
  <si>
    <t>Natalie Redmond</t>
  </si>
  <si>
    <t>Hannah Elliott</t>
  </si>
  <si>
    <t>John Allison</t>
  </si>
  <si>
    <t>Meg Castle</t>
  </si>
  <si>
    <t>Felix Bull</t>
  </si>
  <si>
    <t>Lachlan Sens</t>
  </si>
  <si>
    <t>Anna Kubilius</t>
  </si>
  <si>
    <t>Jess Williams</t>
  </si>
  <si>
    <t>Adam Kerin</t>
  </si>
  <si>
    <t>Anne-Marie Chowles</t>
  </si>
  <si>
    <t>Jacob Bos</t>
  </si>
  <si>
    <t>Carlos Guedez</t>
  </si>
  <si>
    <t>Fiona Habermann</t>
  </si>
  <si>
    <t>Cade Somerville</t>
  </si>
  <si>
    <t>Cameron Ivory</t>
  </si>
  <si>
    <t>Stephanie Marcsik</t>
  </si>
  <si>
    <t>Luka Moase</t>
  </si>
  <si>
    <t>Brian Kirkham</t>
  </si>
  <si>
    <t>Susie Green</t>
  </si>
  <si>
    <t>Louis Freschi</t>
  </si>
  <si>
    <t>Samuel Hardie</t>
  </si>
  <si>
    <t>Ali Harris</t>
  </si>
  <si>
    <t>Ryan Underwood</t>
  </si>
  <si>
    <t>Nick Underwood</t>
  </si>
  <si>
    <t>Julie Shaw</t>
  </si>
  <si>
    <t>Dylan N Westlake</t>
  </si>
  <si>
    <t>Anthony Foundas</t>
  </si>
  <si>
    <t>Rachel Goud</t>
  </si>
  <si>
    <t>Bow Habermann</t>
  </si>
  <si>
    <t>David Knight</t>
  </si>
  <si>
    <t>Tracy Johnson</t>
  </si>
  <si>
    <t>Connor Scroop</t>
  </si>
  <si>
    <t>Stephen Manson</t>
  </si>
  <si>
    <t>Amber Pate</t>
  </si>
  <si>
    <t>Andrew Tidswell</t>
  </si>
  <si>
    <t>Evan James</t>
  </si>
  <si>
    <t>Tessa Manning</t>
  </si>
  <si>
    <t>Calvin Steinert</t>
  </si>
  <si>
    <t>Matthew Sanderson</t>
  </si>
  <si>
    <t>Kelly Charlton</t>
  </si>
  <si>
    <t>Declan King</t>
  </si>
  <si>
    <t>Danny Eckert</t>
  </si>
  <si>
    <t>Nicole Chaffey</t>
  </si>
  <si>
    <t>Tom Williams</t>
  </si>
  <si>
    <t>Sam Walsh</t>
  </si>
  <si>
    <t>Susanne Henry</t>
  </si>
  <si>
    <t>Ethan Cooper</t>
  </si>
  <si>
    <t>Ollie Klein</t>
  </si>
  <si>
    <t>Kylie Peel</t>
  </si>
  <si>
    <t>Alexander Gibbins</t>
  </si>
  <si>
    <t>Adrian Scott</t>
  </si>
  <si>
    <t>Philippa Norton</t>
  </si>
  <si>
    <t>Anook Simpson</t>
  </si>
  <si>
    <t>Craig Gibbins</t>
  </si>
  <si>
    <t>Beth Craig</t>
  </si>
  <si>
    <t>Darcy Prince</t>
  </si>
  <si>
    <t>Mathew Brumfitt</t>
  </si>
  <si>
    <t>Wendy Eden</t>
  </si>
  <si>
    <t>Samuel Ivas</t>
  </si>
  <si>
    <t>Chris King</t>
  </si>
  <si>
    <t>Alison Dermody</t>
  </si>
  <si>
    <t>Albert Turner</t>
  </si>
  <si>
    <t>Matthew Todd</t>
  </si>
  <si>
    <t>Michelle Krockenberger</t>
  </si>
  <si>
    <t>Joshua Hill</t>
  </si>
  <si>
    <t>Tim Klein</t>
  </si>
  <si>
    <t>Kathy Sharrad</t>
  </si>
  <si>
    <t>Dillon Somerville</t>
  </si>
  <si>
    <t>David Habib</t>
  </si>
  <si>
    <t>Jo Dettloff</t>
  </si>
  <si>
    <t>Sam Bush</t>
  </si>
  <si>
    <t>Darius Kubilius</t>
  </si>
  <si>
    <t>Ben Hinks</t>
  </si>
  <si>
    <t>Tim Turrini-Rochford</t>
  </si>
  <si>
    <t>Josh Davis</t>
  </si>
  <si>
    <t>Jason Izzard</t>
  </si>
  <si>
    <t>Tyson Pullen</t>
  </si>
  <si>
    <t>James Knowler</t>
  </si>
  <si>
    <t>Jacob Ditter</t>
  </si>
  <si>
    <t>Sam Edwards</t>
  </si>
  <si>
    <t>Will Sobels</t>
  </si>
  <si>
    <t>Jack Allison</t>
  </si>
  <si>
    <t>Alex Buckby</t>
  </si>
  <si>
    <t>Darren Buckby</t>
  </si>
  <si>
    <t>Max Bush</t>
  </si>
  <si>
    <t>Troy Flower</t>
  </si>
  <si>
    <t>Hayley Jenkins</t>
  </si>
  <si>
    <t>Dirk Gardner</t>
  </si>
  <si>
    <t>Phoebe Stephens</t>
  </si>
  <si>
    <t>Cameron Scott</t>
  </si>
  <si>
    <t>Alice Rayner</t>
  </si>
  <si>
    <t>Harry Hollaway</t>
  </si>
  <si>
    <t>Chloe Rayner</t>
  </si>
  <si>
    <t>James Irving</t>
  </si>
  <si>
    <t>Sebastian Willis-Hell</t>
  </si>
  <si>
    <t>Praanesh Mahadevan</t>
  </si>
  <si>
    <t>Archie Winter</t>
  </si>
  <si>
    <t>Clyde Tucker</t>
  </si>
  <si>
    <t>Jarrod Scutchings</t>
  </si>
  <si>
    <t>Geoffrey Battle</t>
  </si>
  <si>
    <t>Lachlan Baj</t>
  </si>
  <si>
    <t>Russ Jarvis</t>
  </si>
  <si>
    <t>William Charlton</t>
  </si>
  <si>
    <t>Ben Samy</t>
  </si>
  <si>
    <t>Oakley Badams</t>
  </si>
  <si>
    <t>Ian Routledge</t>
  </si>
  <si>
    <t>Cooper Winter</t>
  </si>
  <si>
    <t>Andy Rogers</t>
  </si>
  <si>
    <t>Oliver Carr</t>
  </si>
  <si>
    <t>David Hill</t>
  </si>
  <si>
    <t>Juan Flower</t>
  </si>
  <si>
    <t>Andrew Dillon</t>
  </si>
  <si>
    <t>Maximilian Willis-Hell</t>
  </si>
  <si>
    <t>Michael Denton</t>
  </si>
  <si>
    <t>Levi Badams</t>
  </si>
  <si>
    <t>Greg Adams</t>
  </si>
  <si>
    <t>Harry McGregor</t>
  </si>
  <si>
    <t>Ben Cove</t>
  </si>
  <si>
    <t>Lachie Miller</t>
  </si>
  <si>
    <t>Preston Giffen</t>
  </si>
  <si>
    <t>Ashton McCubbin</t>
  </si>
  <si>
    <t>Taliessin Reaburn</t>
  </si>
  <si>
    <t>Lincoln Rieger</t>
  </si>
  <si>
    <t>Scott Denton</t>
  </si>
  <si>
    <t>Yibin Khuu</t>
  </si>
  <si>
    <t>Leigh Howard</t>
  </si>
  <si>
    <t>Fred Hope</t>
  </si>
  <si>
    <t>Philip Deverell</t>
  </si>
  <si>
    <t>Max Hardy</t>
  </si>
  <si>
    <t>Tom Chapman</t>
  </si>
  <si>
    <t>Lachlan Glasspool</t>
  </si>
  <si>
    <t>Matt Bird</t>
  </si>
  <si>
    <t>Tom Freeman</t>
  </si>
  <si>
    <t>Brendon Creeper</t>
  </si>
  <si>
    <t>Rob Wood</t>
  </si>
  <si>
    <t>Caelum Schild</t>
  </si>
  <si>
    <t>Leo Simmonds</t>
  </si>
  <si>
    <t>Luke Finlay</t>
  </si>
  <si>
    <t>Connor Fearon</t>
  </si>
  <si>
    <t>Bradley Crawford</t>
  </si>
  <si>
    <t>Darcy Strudwick</t>
  </si>
  <si>
    <t>Nicholas Jacobson</t>
  </si>
  <si>
    <t>Stephen Kirby</t>
  </si>
  <si>
    <t>Eddie Herft</t>
  </si>
  <si>
    <t>Bruce Wilson</t>
  </si>
  <si>
    <t>Gordon Pipe</t>
  </si>
  <si>
    <t>Tyson Schmidt</t>
  </si>
  <si>
    <t>Benjamin Luke</t>
  </si>
  <si>
    <t>Tim Irvine</t>
  </si>
  <si>
    <t>Angus Dickson</t>
  </si>
  <si>
    <t>John Elliott</t>
  </si>
  <si>
    <t>Bradley Allen</t>
  </si>
  <si>
    <t>Patrick Kitschke</t>
  </si>
  <si>
    <t>Ben Loaker</t>
  </si>
  <si>
    <t>Giancarlo Costagliola</t>
  </si>
  <si>
    <t>Jason Malone</t>
  </si>
  <si>
    <t>Dylan Grigg</t>
  </si>
  <si>
    <t>Nicholas Schild</t>
  </si>
  <si>
    <t>Peter Luke</t>
  </si>
  <si>
    <t>George Turner</t>
  </si>
  <si>
    <t>Kelland O'Brien</t>
  </si>
  <si>
    <t>Andrew Ramsey</t>
  </si>
  <si>
    <t>Ben Dawson</t>
  </si>
  <si>
    <t>Graeme Naismith</t>
  </si>
  <si>
    <t>Nigel Cornish</t>
  </si>
  <si>
    <t>Tim Badams</t>
  </si>
  <si>
    <t>John Oakes</t>
  </si>
  <si>
    <t>Christopher Sutter</t>
  </si>
  <si>
    <t>Joshua Hughes</t>
  </si>
  <si>
    <t>Joshua Palmer</t>
  </si>
  <si>
    <t>Gavin Russell</t>
  </si>
  <si>
    <t>Claudio Coscia</t>
  </si>
  <si>
    <t>Erik Lock</t>
  </si>
  <si>
    <t>Luke Dingley</t>
  </si>
  <si>
    <t>Grant Smith</t>
  </si>
  <si>
    <t>Samuel Bruce</t>
  </si>
  <si>
    <t>Rodney Purbrick</t>
  </si>
  <si>
    <t>Loz Shaw</t>
  </si>
  <si>
    <t>Mark Dabrowski</t>
  </si>
  <si>
    <t>Nicholas Tilbrook</t>
  </si>
  <si>
    <t>Ben Cooper</t>
  </si>
  <si>
    <t>Luke Cellier</t>
  </si>
  <si>
    <t>Neil Innes</t>
  </si>
  <si>
    <t>Paul ODea</t>
  </si>
  <si>
    <t>Mick Hull</t>
  </si>
  <si>
    <t>Brad Josic</t>
  </si>
  <si>
    <t>Josh Simons</t>
  </si>
  <si>
    <t>Tom Cree</t>
  </si>
  <si>
    <t>Andrew Smith</t>
  </si>
  <si>
    <t>Geoff Luders</t>
  </si>
  <si>
    <t>Tom Pretlove</t>
  </si>
  <si>
    <t>Lyall WIllis</t>
  </si>
  <si>
    <t>Chris Gray</t>
  </si>
  <si>
    <t>Andrew Pex</t>
  </si>
  <si>
    <t>Lee Thorpe</t>
  </si>
  <si>
    <t>Mark Manning</t>
  </si>
  <si>
    <t>Pete Smith</t>
  </si>
  <si>
    <t>Chris Hutchesson</t>
  </si>
  <si>
    <t>Darren Di Iulio</t>
  </si>
  <si>
    <t>Mark Nurmela</t>
  </si>
  <si>
    <t>Tom Baker</t>
  </si>
  <si>
    <t>John O leary</t>
  </si>
  <si>
    <t>Nick Maslen</t>
  </si>
  <si>
    <t>Damien O'Dea</t>
  </si>
  <si>
    <t>Dean Railz</t>
  </si>
  <si>
    <t>Robyn Couch</t>
  </si>
  <si>
    <t>Steven Dedrick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</si>
</sst>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3">
    <xf numFmtId="0" fontId="0" fillId="0" borderId="0" xfId="0"/>
    <xf numFmtId="0" fontId="0" fillId="2" borderId="0" xfId="0" applyFill="1" applyAlignment="1">
      <alignment horizontal="left"/>
    </xf>
    <xf numFmtId="0" fontId="0" fillId="2" borderId="0" xfId="0" applyFill="1"/>
    <xf numFmtId="0" fontId="2" fillId="2" borderId="0" xfId="1" applyFont="1" applyFill="1"/>
    <xf numFmtId="0" fontId="3" fillId="2" borderId="0" xfId="0" applyFont="1" applyFill="1"/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left" wrapText="1"/>
    </xf>
    <xf numFmtId="0" fontId="5" fillId="3" borderId="8" xfId="0" applyFont="1" applyFill="1" applyBorder="1" applyAlignment="1">
      <alignment horizontal="center" wrapText="1"/>
    </xf>
    <xf numFmtId="0" fontId="5" fillId="3" borderId="9" xfId="0" applyFont="1" applyFill="1" applyBorder="1" applyAlignment="1">
      <alignment horizontal="center" wrapText="1"/>
    </xf>
    <xf numFmtId="0" fontId="5" fillId="3" borderId="10" xfId="0" applyFont="1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5" fillId="3" borderId="11" xfId="0" applyFont="1" applyFill="1" applyBorder="1" applyAlignment="1">
      <alignment horizontal="center" wrapText="1"/>
    </xf>
    <xf numFmtId="0" fontId="5" fillId="3" borderId="12" xfId="0" applyFont="1" applyFill="1" applyBorder="1" applyAlignment="1">
      <alignment horizontal="center" wrapText="1"/>
    </xf>
    <xf numFmtId="0" fontId="5" fillId="3" borderId="13" xfId="0" applyFont="1" applyFill="1" applyBorder="1" applyAlignment="1">
      <alignment horizontal="center" wrapText="1"/>
    </xf>
    <xf numFmtId="0" fontId="5" fillId="3" borderId="14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16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5" fillId="3" borderId="17" xfId="0" applyFont="1" applyFill="1" applyBorder="1" applyAlignment="1">
      <alignment horizontal="left"/>
    </xf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5" fillId="3" borderId="21" xfId="0" applyFont="1" applyFill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5" fillId="3" borderId="26" xfId="0" applyFont="1" applyFill="1" applyBorder="1" applyAlignment="1">
      <alignment horizontal="left"/>
    </xf>
    <xf numFmtId="0" fontId="6" fillId="0" borderId="27" xfId="0" applyFont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18" xfId="0" applyFont="1" applyFill="1" applyBorder="1" applyAlignment="1">
      <alignment horizontal="center"/>
    </xf>
    <xf numFmtId="0" fontId="5" fillId="3" borderId="29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0" fillId="0" borderId="0" xfId="0" applyAlignment="1">
      <alignment horizontal="left"/>
    </xf>
  </cellXfs>
  <cellStyles count="2">
    <cellStyle name="Hyperlink" xfId="1" builtinId="8"/>
    <cellStyle name="Normal" xfId="0" builtinId="0"/>
  </cellStyles>
  <dxfs count="32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medium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bottom style="medium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medium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5</xdr:col>
      <xdr:colOff>750888</xdr:colOff>
      <xdr:row>11</xdr:row>
      <xdr:rowOff>133083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9262D8-3117-2440-8705-9B11DCB5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5425" y="361950"/>
          <a:ext cx="5707063" cy="2133333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1524001</xdr:colOff>
      <xdr:row>1</xdr:row>
      <xdr:rowOff>147637</xdr:rowOff>
    </xdr:from>
    <xdr:to>
      <xdr:col>13</xdr:col>
      <xdr:colOff>1022351</xdr:colOff>
      <xdr:row>11</xdr:row>
      <xdr:rowOff>99745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9FFEFF-BC4F-DA4E-B1FA-207A34757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09501" y="338137"/>
          <a:ext cx="5734050" cy="2123808"/>
        </a:xfrm>
        <a:prstGeom prst="rect">
          <a:avLst/>
        </a:prstGeom>
      </xdr:spPr>
    </xdr:pic>
    <xdr:clientData/>
  </xdr:twoCellAnchor>
  <xdr:twoCellAnchor editAs="oneCell">
    <xdr:from>
      <xdr:col>6</xdr:col>
      <xdr:colOff>876300</xdr:colOff>
      <xdr:row>0</xdr:row>
      <xdr:rowOff>0</xdr:rowOff>
    </xdr:from>
    <xdr:to>
      <xdr:col>9</xdr:col>
      <xdr:colOff>152400</xdr:colOff>
      <xdr:row>10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5533A3-526C-EB48-B394-6ADD90C95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01100" y="0"/>
          <a:ext cx="2794000" cy="222885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152399</xdr:rowOff>
    </xdr:from>
    <xdr:to>
      <xdr:col>16</xdr:col>
      <xdr:colOff>641101</xdr:colOff>
      <xdr:row>10</xdr:row>
      <xdr:rowOff>92074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A667ACD-E51B-FD42-91F3-D73FC0367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580100" y="533399"/>
          <a:ext cx="2139701" cy="1666875"/>
        </a:xfrm>
        <a:prstGeom prst="rect">
          <a:avLst/>
        </a:prstGeom>
      </xdr:spPr>
    </xdr:pic>
    <xdr:clientData/>
  </xdr:twoCellAnchor>
  <xdr:twoCellAnchor editAs="oneCell">
    <xdr:from>
      <xdr:col>19</xdr:col>
      <xdr:colOff>719138</xdr:colOff>
      <xdr:row>1</xdr:row>
      <xdr:rowOff>119063</xdr:rowOff>
    </xdr:from>
    <xdr:to>
      <xdr:col>23</xdr:col>
      <xdr:colOff>558801</xdr:colOff>
      <xdr:row>11</xdr:row>
      <xdr:rowOff>80696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0F48700-0407-5D46-8713-737A50F1F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33138" y="309563"/>
          <a:ext cx="5630863" cy="213333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</xdr:row>
      <xdr:rowOff>161925</xdr:rowOff>
    </xdr:from>
    <xdr:to>
      <xdr:col>19</xdr:col>
      <xdr:colOff>47625</xdr:colOff>
      <xdr:row>10</xdr:row>
      <xdr:rowOff>55563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8D2CB386-258C-A54A-9615-9ED5CFAA3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67700" y="542925"/>
          <a:ext cx="2651125" cy="1620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381000</xdr:colOff>
      <xdr:row>6</xdr:row>
      <xdr:rowOff>23813</xdr:rowOff>
    </xdr:from>
    <xdr:to>
      <xdr:col>25</xdr:col>
      <xdr:colOff>733425</xdr:colOff>
      <xdr:row>13</xdr:row>
      <xdr:rowOff>195264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E390F3EF-C666-944E-9992-2E0E32FBD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0" y="1166813"/>
          <a:ext cx="1851025" cy="1695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590551</xdr:colOff>
      <xdr:row>0</xdr:row>
      <xdr:rowOff>90487</xdr:rowOff>
    </xdr:from>
    <xdr:to>
      <xdr:col>25</xdr:col>
      <xdr:colOff>628651</xdr:colOff>
      <xdr:row>6</xdr:row>
      <xdr:rowOff>173037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F7DBC0C5-9629-4E41-8C4E-80992FAC8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73551" y="90487"/>
          <a:ext cx="1536700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327874</xdr:colOff>
      <xdr:row>10</xdr:row>
      <xdr:rowOff>196850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368A774D-B09F-874A-A1E1-D49350D64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408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MBC%202020%20Series%20Leage%20Table%20As%20of%20R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1 Anstey XCO"/>
      <sheetName val="R2 Eagle XCO"/>
      <sheetName val="R3 Kinchina XCO"/>
      <sheetName val="League Table Round 3"/>
      <sheetName val="Competition Information"/>
      <sheetName val="Points Table"/>
    </sheetNames>
    <sheetDataSet>
      <sheetData sheetId="0">
        <row r="3">
          <cell r="E3" t="str">
            <v>Amber Pate</v>
          </cell>
          <cell r="O3">
            <v>500</v>
          </cell>
        </row>
        <row r="4">
          <cell r="E4" t="str">
            <v>Sophie Knox</v>
          </cell>
          <cell r="O4">
            <v>450</v>
          </cell>
        </row>
        <row r="5">
          <cell r="E5" t="str">
            <v/>
          </cell>
        </row>
        <row r="6">
          <cell r="E6" t="str">
            <v>Willowa Atkins</v>
          </cell>
          <cell r="O6">
            <v>400</v>
          </cell>
        </row>
        <row r="7">
          <cell r="E7" t="str">
            <v>Sue Ann Woodwiss</v>
          </cell>
          <cell r="O7">
            <v>360</v>
          </cell>
        </row>
        <row r="8">
          <cell r="E8" t="str">
            <v>Stephanie Marcsik</v>
          </cell>
          <cell r="O8">
            <v>336</v>
          </cell>
        </row>
        <row r="9">
          <cell r="E9" t="str">
            <v>Kelly Charlton</v>
          </cell>
          <cell r="O9">
            <v>320</v>
          </cell>
        </row>
        <row r="10">
          <cell r="E10" t="str">
            <v>Ali Harris</v>
          </cell>
          <cell r="O10">
            <v>312</v>
          </cell>
        </row>
        <row r="11">
          <cell r="E11" t="str">
            <v>Kylie Peel</v>
          </cell>
          <cell r="O11">
            <v>304</v>
          </cell>
        </row>
        <row r="12">
          <cell r="E12" t="str">
            <v>Beth Craig</v>
          </cell>
          <cell r="O12">
            <v>296</v>
          </cell>
        </row>
        <row r="13">
          <cell r="E13" t="str">
            <v>Meg Castle</v>
          </cell>
          <cell r="O13">
            <v>288</v>
          </cell>
        </row>
        <row r="14">
          <cell r="E14" t="str">
            <v/>
          </cell>
        </row>
        <row r="15">
          <cell r="E15" t="str">
            <v>Fiona Habermann</v>
          </cell>
          <cell r="O15">
            <v>350</v>
          </cell>
        </row>
        <row r="16">
          <cell r="E16" t="str">
            <v>Julie Shaw</v>
          </cell>
          <cell r="O16">
            <v>315</v>
          </cell>
        </row>
        <row r="17">
          <cell r="E17" t="str">
            <v>Rachel Goud</v>
          </cell>
          <cell r="O17">
            <v>294</v>
          </cell>
        </row>
        <row r="18">
          <cell r="E18" t="str">
            <v>Anne-Marie Chowles</v>
          </cell>
          <cell r="O18">
            <v>280</v>
          </cell>
        </row>
        <row r="19">
          <cell r="E19" t="str">
            <v>Tracy Johnson</v>
          </cell>
          <cell r="O19">
            <v>273</v>
          </cell>
        </row>
        <row r="20">
          <cell r="E20" t="str">
            <v/>
          </cell>
        </row>
        <row r="21">
          <cell r="E21" t="str">
            <v>Liam Underwood</v>
          </cell>
          <cell r="O21">
            <v>500</v>
          </cell>
        </row>
        <row r="22">
          <cell r="E22" t="str">
            <v>Samuel Ivas</v>
          </cell>
          <cell r="O22">
            <v>450</v>
          </cell>
        </row>
        <row r="23">
          <cell r="E23" t="str">
            <v>Ryan Underwood</v>
          </cell>
          <cell r="O23">
            <v>420</v>
          </cell>
        </row>
        <row r="24">
          <cell r="E24" t="str">
            <v>William Charlton</v>
          </cell>
          <cell r="O24">
            <v>400</v>
          </cell>
        </row>
        <row r="25">
          <cell r="E25" t="str">
            <v/>
          </cell>
        </row>
        <row r="26">
          <cell r="E26" t="str">
            <v>Hayley Jenkins</v>
          </cell>
          <cell r="O26">
            <v>500</v>
          </cell>
        </row>
        <row r="27">
          <cell r="E27" t="str">
            <v/>
          </cell>
        </row>
        <row r="28">
          <cell r="E28" t="str">
            <v>Felix Bull</v>
          </cell>
          <cell r="O28">
            <v>500</v>
          </cell>
        </row>
        <row r="29">
          <cell r="E29" t="str">
            <v>Louis Freschi</v>
          </cell>
          <cell r="O29">
            <v>450</v>
          </cell>
        </row>
        <row r="30">
          <cell r="E30" t="str">
            <v>Bow Habermann</v>
          </cell>
          <cell r="O30">
            <v>420</v>
          </cell>
        </row>
        <row r="31">
          <cell r="E31" t="str">
            <v>Calvin Steinert</v>
          </cell>
          <cell r="O31">
            <v>400</v>
          </cell>
        </row>
        <row r="32">
          <cell r="E32" t="str">
            <v>Tom Williams</v>
          </cell>
          <cell r="O32">
            <v>390</v>
          </cell>
        </row>
        <row r="33">
          <cell r="E33" t="str">
            <v>Ethan Cooper</v>
          </cell>
          <cell r="O33">
            <v>380</v>
          </cell>
        </row>
        <row r="34">
          <cell r="E34" t="str">
            <v>Alexander Gibbins</v>
          </cell>
          <cell r="O34">
            <v>370</v>
          </cell>
        </row>
        <row r="35">
          <cell r="E35" t="str">
            <v>Darcy Prince</v>
          </cell>
          <cell r="O35">
            <v>360</v>
          </cell>
        </row>
        <row r="36">
          <cell r="E36" t="str">
            <v>Andrew Tidswell</v>
          </cell>
          <cell r="O36">
            <v>350</v>
          </cell>
        </row>
        <row r="37">
          <cell r="E37" t="str">
            <v/>
          </cell>
        </row>
        <row r="38">
          <cell r="E38" t="str">
            <v>Hannah Elliott</v>
          </cell>
          <cell r="O38">
            <v>500</v>
          </cell>
        </row>
        <row r="39">
          <cell r="E39" t="str">
            <v>Alice Rayner</v>
          </cell>
          <cell r="O39">
            <v>450</v>
          </cell>
        </row>
        <row r="40">
          <cell r="E40" t="str">
            <v/>
          </cell>
        </row>
        <row r="41">
          <cell r="E41" t="str">
            <v>Cade Somerville</v>
          </cell>
          <cell r="O41">
            <v>500</v>
          </cell>
        </row>
        <row r="42">
          <cell r="E42" t="str">
            <v>Connor Scroop</v>
          </cell>
          <cell r="O42">
            <v>450</v>
          </cell>
        </row>
        <row r="43">
          <cell r="E43" t="str">
            <v>Albert Turner</v>
          </cell>
          <cell r="O43">
            <v>420</v>
          </cell>
        </row>
        <row r="44">
          <cell r="E44" t="str">
            <v>Ben Hinks</v>
          </cell>
          <cell r="O44">
            <v>400</v>
          </cell>
        </row>
        <row r="45">
          <cell r="E45" t="str">
            <v>Declan King</v>
          </cell>
          <cell r="O45">
            <v>390</v>
          </cell>
        </row>
        <row r="46">
          <cell r="E46" t="str">
            <v>Jacob Bos</v>
          </cell>
          <cell r="O46">
            <v>380</v>
          </cell>
        </row>
        <row r="47">
          <cell r="E47" t="str">
            <v>Alex Buckby</v>
          </cell>
          <cell r="O47">
            <v>370</v>
          </cell>
        </row>
        <row r="48">
          <cell r="E48" t="str">
            <v/>
          </cell>
        </row>
        <row r="49">
          <cell r="E49" t="str">
            <v>Jess Williams</v>
          </cell>
          <cell r="O49">
            <v>500</v>
          </cell>
        </row>
        <row r="50">
          <cell r="E50" t="str">
            <v>Anook Simpson</v>
          </cell>
          <cell r="O50">
            <v>450</v>
          </cell>
        </row>
        <row r="51">
          <cell r="E51" t="str">
            <v>Chloe Rayner</v>
          </cell>
          <cell r="O51">
            <v>420</v>
          </cell>
        </row>
        <row r="52">
          <cell r="E52" t="str">
            <v/>
          </cell>
        </row>
        <row r="53">
          <cell r="E53" t="str">
            <v>Markus Chandler</v>
          </cell>
          <cell r="O53">
            <v>500</v>
          </cell>
        </row>
        <row r="54">
          <cell r="E54" t="str">
            <v>Luka Moase</v>
          </cell>
          <cell r="O54">
            <v>450</v>
          </cell>
        </row>
        <row r="55">
          <cell r="E55" t="str">
            <v>Joshua Hill</v>
          </cell>
          <cell r="O55">
            <v>420</v>
          </cell>
        </row>
        <row r="56">
          <cell r="E56" t="str">
            <v>Dylan N Westlake</v>
          </cell>
          <cell r="O56">
            <v>400</v>
          </cell>
        </row>
        <row r="57">
          <cell r="E57" t="str">
            <v>Josh Davis</v>
          </cell>
          <cell r="O57">
            <v>390</v>
          </cell>
        </row>
        <row r="58">
          <cell r="E58" t="str">
            <v>Jacob Ditter</v>
          </cell>
          <cell r="O58">
            <v>380</v>
          </cell>
        </row>
        <row r="59">
          <cell r="E59" t="str">
            <v>Oliver Carr</v>
          </cell>
          <cell r="O59">
            <v>370</v>
          </cell>
        </row>
        <row r="60">
          <cell r="E60" t="str">
            <v>Will Sobels</v>
          </cell>
          <cell r="O60">
            <v>360</v>
          </cell>
        </row>
        <row r="61">
          <cell r="E61" t="str">
            <v/>
          </cell>
        </row>
        <row r="62">
          <cell r="E62" t="str">
            <v>Talia Simpson</v>
          </cell>
          <cell r="O62">
            <v>500</v>
          </cell>
        </row>
        <row r="63">
          <cell r="E63" t="str">
            <v/>
          </cell>
        </row>
        <row r="64">
          <cell r="E64" t="str">
            <v>Curtis Dowdell</v>
          </cell>
          <cell r="O64">
            <v>500</v>
          </cell>
        </row>
        <row r="65">
          <cell r="E65" t="str">
            <v>Griff Knight</v>
          </cell>
          <cell r="O65">
            <v>450</v>
          </cell>
        </row>
        <row r="66">
          <cell r="E66" t="str">
            <v>Leigh Howard</v>
          </cell>
          <cell r="O66">
            <v>420</v>
          </cell>
        </row>
        <row r="67">
          <cell r="E67" t="str">
            <v>Max Hardy</v>
          </cell>
          <cell r="O67">
            <v>400</v>
          </cell>
        </row>
        <row r="68">
          <cell r="E68" t="str">
            <v>Sam Walsh</v>
          </cell>
          <cell r="O68">
            <v>390</v>
          </cell>
        </row>
        <row r="69">
          <cell r="E69" t="str">
            <v>Ollie Klein</v>
          </cell>
          <cell r="O69">
            <v>380</v>
          </cell>
        </row>
        <row r="70">
          <cell r="E70" t="str">
            <v>Adam Kerin</v>
          </cell>
          <cell r="O70">
            <v>370</v>
          </cell>
        </row>
        <row r="71">
          <cell r="E71" t="str">
            <v>Brendon Creeper</v>
          </cell>
          <cell r="O71">
            <v>360</v>
          </cell>
        </row>
        <row r="72">
          <cell r="E72" t="str">
            <v>Joe Mullan</v>
          </cell>
          <cell r="O72">
            <v>350</v>
          </cell>
        </row>
        <row r="73">
          <cell r="E73" t="str">
            <v>Tim Turrini-Rochford</v>
          </cell>
          <cell r="O73">
            <v>340</v>
          </cell>
        </row>
        <row r="74">
          <cell r="E74" t="str">
            <v>Cameron Scott</v>
          </cell>
          <cell r="O74">
            <v>330</v>
          </cell>
        </row>
        <row r="75">
          <cell r="E75" t="str">
            <v>Nick Aitken</v>
          </cell>
          <cell r="O75">
            <v>320</v>
          </cell>
        </row>
        <row r="76">
          <cell r="E76" t="str">
            <v>Samuel Hardie</v>
          </cell>
          <cell r="O76">
            <v>310</v>
          </cell>
        </row>
        <row r="77">
          <cell r="E77" t="str">
            <v>Dirk Gardner</v>
          </cell>
          <cell r="O77">
            <v>300</v>
          </cell>
        </row>
        <row r="78">
          <cell r="E78" t="str">
            <v>Evan James</v>
          </cell>
          <cell r="O78">
            <v>290</v>
          </cell>
        </row>
        <row r="79">
          <cell r="E79" t="str">
            <v>James Irving</v>
          </cell>
          <cell r="O79">
            <v>280</v>
          </cell>
        </row>
        <row r="80">
          <cell r="E80" t="str">
            <v>Giancarlo Costagliola</v>
          </cell>
          <cell r="O80">
            <v>270</v>
          </cell>
        </row>
        <row r="81">
          <cell r="E81" t="str">
            <v>Kelland O'Brien</v>
          </cell>
          <cell r="O81">
            <v>260</v>
          </cell>
        </row>
        <row r="82">
          <cell r="E82" t="str">
            <v>Andy Rogers</v>
          </cell>
          <cell r="O82">
            <v>250</v>
          </cell>
        </row>
        <row r="83">
          <cell r="E83" t="str">
            <v/>
          </cell>
        </row>
        <row r="84">
          <cell r="E84" t="str">
            <v>Carlos Guedez</v>
          </cell>
          <cell r="O84">
            <v>400</v>
          </cell>
        </row>
        <row r="85">
          <cell r="E85" t="str">
            <v>Rob Wood</v>
          </cell>
          <cell r="O85">
            <v>360</v>
          </cell>
        </row>
        <row r="86">
          <cell r="E86" t="str">
            <v>James Knowler</v>
          </cell>
          <cell r="O86">
            <v>336</v>
          </cell>
        </row>
        <row r="87">
          <cell r="E87" t="str">
            <v>Mathew Brumfitt</v>
          </cell>
          <cell r="O87">
            <v>320</v>
          </cell>
        </row>
        <row r="88">
          <cell r="E88" t="str">
            <v>Lachlan Sens</v>
          </cell>
          <cell r="O88">
            <v>312</v>
          </cell>
        </row>
        <row r="89">
          <cell r="E89" t="str">
            <v>John Allison</v>
          </cell>
          <cell r="O89">
            <v>304</v>
          </cell>
        </row>
        <row r="90">
          <cell r="E90" t="str">
            <v>Darren Buckby</v>
          </cell>
          <cell r="O90">
            <v>296</v>
          </cell>
        </row>
        <row r="91">
          <cell r="E91" t="str">
            <v>Angus Dickson</v>
          </cell>
          <cell r="O91">
            <v>288</v>
          </cell>
        </row>
        <row r="92">
          <cell r="E92" t="str">
            <v>Nick Underwood</v>
          </cell>
          <cell r="O92">
            <v>280</v>
          </cell>
        </row>
        <row r="93">
          <cell r="E93" t="str">
            <v>Brian Kirkham</v>
          </cell>
          <cell r="O93">
            <v>272</v>
          </cell>
        </row>
        <row r="94">
          <cell r="E94" t="str">
            <v>Matthew Sanderson</v>
          </cell>
          <cell r="O94">
            <v>264</v>
          </cell>
        </row>
        <row r="95">
          <cell r="E95" t="str">
            <v>Ben Dawson</v>
          </cell>
          <cell r="O95">
            <v>256</v>
          </cell>
        </row>
        <row r="96">
          <cell r="E96" t="str">
            <v>John Oakes</v>
          </cell>
          <cell r="O96">
            <v>248</v>
          </cell>
        </row>
        <row r="97">
          <cell r="E97" t="str">
            <v>Ian Routledge</v>
          </cell>
          <cell r="O97">
            <v>240</v>
          </cell>
        </row>
        <row r="98">
          <cell r="E98" t="str">
            <v>Claudio Coscia</v>
          </cell>
          <cell r="O98">
            <v>232</v>
          </cell>
        </row>
        <row r="99">
          <cell r="E99" t="str">
            <v>Russ Jarvis</v>
          </cell>
          <cell r="O99">
            <v>224</v>
          </cell>
        </row>
        <row r="100">
          <cell r="E100" t="str">
            <v>Ben Cooper</v>
          </cell>
          <cell r="O100">
            <v>216</v>
          </cell>
        </row>
        <row r="101">
          <cell r="E101" t="str">
            <v>Paul ODea</v>
          </cell>
          <cell r="O101">
            <v>208</v>
          </cell>
        </row>
        <row r="102">
          <cell r="E102" t="str">
            <v>Tom Cree</v>
          </cell>
          <cell r="O102">
            <v>200</v>
          </cell>
        </row>
        <row r="103">
          <cell r="E103" t="str">
            <v>Tom Pretlove</v>
          </cell>
          <cell r="O103">
            <v>196</v>
          </cell>
        </row>
        <row r="105">
          <cell r="E105" t="str">
            <v>Caelum Schild</v>
          </cell>
          <cell r="O105">
            <v>350</v>
          </cell>
        </row>
        <row r="106">
          <cell r="E106" t="str">
            <v>Bradley Crawford</v>
          </cell>
          <cell r="O106">
            <v>315</v>
          </cell>
        </row>
        <row r="107">
          <cell r="E107" t="str">
            <v>Tim Irvine</v>
          </cell>
          <cell r="O107">
            <v>294</v>
          </cell>
        </row>
        <row r="108">
          <cell r="E108" t="str">
            <v>Patrick Kitschke</v>
          </cell>
          <cell r="O108">
            <v>280</v>
          </cell>
        </row>
        <row r="109">
          <cell r="E109" t="str">
            <v>Stephen Manson</v>
          </cell>
          <cell r="O109">
            <v>273</v>
          </cell>
        </row>
        <row r="110">
          <cell r="E110" t="str">
            <v>Nicholas Schild</v>
          </cell>
          <cell r="O110">
            <v>266</v>
          </cell>
        </row>
        <row r="111">
          <cell r="E111" t="str">
            <v>Danny Eckert</v>
          </cell>
          <cell r="O111">
            <v>259</v>
          </cell>
        </row>
        <row r="112">
          <cell r="E112" t="str">
            <v>David Knight</v>
          </cell>
          <cell r="O112">
            <v>251.99999999999997</v>
          </cell>
        </row>
        <row r="113">
          <cell r="E113" t="str">
            <v>Anthony Foundas</v>
          </cell>
          <cell r="O113">
            <v>244.99999999999997</v>
          </cell>
        </row>
        <row r="114">
          <cell r="E114" t="str">
            <v>David Habib</v>
          </cell>
          <cell r="O114">
            <v>237.99999999999997</v>
          </cell>
        </row>
        <row r="115">
          <cell r="E115" t="str">
            <v>Luke Dingley</v>
          </cell>
          <cell r="O115">
            <v>230.99999999999997</v>
          </cell>
        </row>
        <row r="116">
          <cell r="E116" t="str">
            <v>Ben Samy</v>
          </cell>
          <cell r="O116">
            <v>224</v>
          </cell>
        </row>
        <row r="117">
          <cell r="E117" t="str">
            <v>Nicholas Tilbrook</v>
          </cell>
          <cell r="O117">
            <v>217</v>
          </cell>
        </row>
        <row r="118">
          <cell r="E118" t="str">
            <v>Neil Innes</v>
          </cell>
          <cell r="O118">
            <v>210</v>
          </cell>
        </row>
        <row r="119">
          <cell r="E119" t="str">
            <v>Brad Josic</v>
          </cell>
          <cell r="O119">
            <v>203</v>
          </cell>
        </row>
        <row r="120">
          <cell r="E120" t="str">
            <v>Jason Izzard</v>
          </cell>
          <cell r="O120">
            <v>196</v>
          </cell>
        </row>
        <row r="121">
          <cell r="E121" t="str">
            <v>Chris King</v>
          </cell>
          <cell r="O121">
            <v>189</v>
          </cell>
        </row>
        <row r="122">
          <cell r="E122" t="str">
            <v>Geoffrey Battle</v>
          </cell>
          <cell r="O122">
            <v>182</v>
          </cell>
        </row>
        <row r="123">
          <cell r="E123" t="str">
            <v>Sam Edwards</v>
          </cell>
          <cell r="O123">
            <v>175</v>
          </cell>
        </row>
        <row r="124">
          <cell r="E124" t="str">
            <v>Lee Thorpe</v>
          </cell>
          <cell r="O124">
            <v>171.5</v>
          </cell>
        </row>
        <row r="125">
          <cell r="E125" t="str">
            <v>Chris Hutchesson</v>
          </cell>
          <cell r="O125">
            <v>168</v>
          </cell>
        </row>
        <row r="126">
          <cell r="E126" t="str">
            <v>Darren Di Iulio</v>
          </cell>
          <cell r="O126">
            <v>164.5</v>
          </cell>
        </row>
        <row r="127">
          <cell r="E127" t="str">
            <v>Nick Maslen</v>
          </cell>
          <cell r="O127">
            <v>161</v>
          </cell>
        </row>
        <row r="128">
          <cell r="E128" t="str">
            <v>Damien O'Dea</v>
          </cell>
          <cell r="O128">
            <v>157.5</v>
          </cell>
        </row>
        <row r="129">
          <cell r="E129" t="str">
            <v>Robyn Couch</v>
          </cell>
          <cell r="O129">
            <v>154</v>
          </cell>
        </row>
        <row r="130">
          <cell r="E130" t="str">
            <v>Tim Klein</v>
          </cell>
          <cell r="O130">
            <v>150.5</v>
          </cell>
        </row>
        <row r="131">
          <cell r="E131" t="str">
            <v>Stephen Kirby</v>
          </cell>
          <cell r="O131">
            <v>147</v>
          </cell>
        </row>
        <row r="132">
          <cell r="E132" t="str">
            <v>Steven Dedrick</v>
          </cell>
          <cell r="O132">
            <v>143.5</v>
          </cell>
        </row>
        <row r="133">
          <cell r="E133" t="str">
            <v/>
          </cell>
        </row>
        <row r="134">
          <cell r="E134" t="str">
            <v>Gordon Pipe</v>
          </cell>
          <cell r="O134">
            <v>300</v>
          </cell>
        </row>
        <row r="135">
          <cell r="E135" t="str">
            <v>Jason Malone</v>
          </cell>
          <cell r="O135">
            <v>270</v>
          </cell>
        </row>
        <row r="136">
          <cell r="E136" t="str">
            <v>Graeme Naismith</v>
          </cell>
          <cell r="O136">
            <v>252</v>
          </cell>
        </row>
        <row r="137">
          <cell r="E137" t="str">
            <v>Craig Gibbins</v>
          </cell>
          <cell r="O137">
            <v>240</v>
          </cell>
        </row>
        <row r="138">
          <cell r="E138" t="str">
            <v>Matthew Todd</v>
          </cell>
          <cell r="O138">
            <v>234</v>
          </cell>
        </row>
        <row r="139">
          <cell r="E139" t="str">
            <v>Grant Smith</v>
          </cell>
          <cell r="O139">
            <v>228</v>
          </cell>
        </row>
        <row r="140">
          <cell r="E140" t="str">
            <v>Preston Giffen</v>
          </cell>
          <cell r="O140">
            <v>222</v>
          </cell>
        </row>
        <row r="141">
          <cell r="E141" t="str">
            <v>Taliessin Reaburn</v>
          </cell>
          <cell r="O141">
            <v>216</v>
          </cell>
        </row>
        <row r="142">
          <cell r="E142" t="str">
            <v>Luke Cellier</v>
          </cell>
          <cell r="O142">
            <v>210</v>
          </cell>
        </row>
        <row r="143">
          <cell r="E143" t="str">
            <v>Ben Cove</v>
          </cell>
          <cell r="O143">
            <v>204</v>
          </cell>
        </row>
      </sheetData>
      <sheetData sheetId="1">
        <row r="3">
          <cell r="E3" t="str">
            <v>Natalie Redmond</v>
          </cell>
          <cell r="P3">
            <v>500</v>
          </cell>
        </row>
        <row r="4">
          <cell r="E4" t="str">
            <v>Anna Kubilius</v>
          </cell>
          <cell r="P4">
            <v>450</v>
          </cell>
        </row>
        <row r="5">
          <cell r="E5" t="str">
            <v>Sophie Knox</v>
          </cell>
          <cell r="P5">
            <v>420</v>
          </cell>
        </row>
        <row r="6">
          <cell r="E6" t="str">
            <v/>
          </cell>
        </row>
        <row r="7">
          <cell r="E7" t="str">
            <v>Sue Ann Woodwiss</v>
          </cell>
          <cell r="P7">
            <v>400</v>
          </cell>
        </row>
        <row r="8">
          <cell r="E8" t="str">
            <v>Willowa Atkins</v>
          </cell>
          <cell r="P8">
            <v>360</v>
          </cell>
        </row>
        <row r="9">
          <cell r="E9" t="str">
            <v/>
          </cell>
        </row>
        <row r="10">
          <cell r="E10" t="str">
            <v>Fiona Habermann</v>
          </cell>
          <cell r="P10">
            <v>350</v>
          </cell>
        </row>
        <row r="11">
          <cell r="E11" t="str">
            <v>Meg Castle</v>
          </cell>
          <cell r="P11">
            <v>315</v>
          </cell>
        </row>
        <row r="12">
          <cell r="E12" t="str">
            <v>Susie Green</v>
          </cell>
          <cell r="P12">
            <v>294</v>
          </cell>
        </row>
        <row r="13">
          <cell r="E13" t="str">
            <v>Alison Dermody</v>
          </cell>
          <cell r="P13">
            <v>280</v>
          </cell>
        </row>
        <row r="14">
          <cell r="E14" t="str">
            <v>Michelle Krockenberger</v>
          </cell>
          <cell r="P14">
            <v>273</v>
          </cell>
        </row>
        <row r="15">
          <cell r="E15" t="str">
            <v>Anne-Marie Chowles</v>
          </cell>
          <cell r="P15">
            <v>266</v>
          </cell>
        </row>
        <row r="16">
          <cell r="E16" t="str">
            <v>Kathy Sharrad</v>
          </cell>
          <cell r="P16">
            <v>259</v>
          </cell>
        </row>
        <row r="17">
          <cell r="E17" t="str">
            <v/>
          </cell>
        </row>
        <row r="18">
          <cell r="E18" t="str">
            <v>William Rischbieth</v>
          </cell>
        </row>
        <row r="19">
          <cell r="E19" t="str">
            <v>Boris Fontanella</v>
          </cell>
        </row>
        <row r="20">
          <cell r="E20" t="str">
            <v>Lucas Pitt</v>
          </cell>
        </row>
        <row r="21">
          <cell r="E21" t="str">
            <v>Mark Dickson</v>
          </cell>
        </row>
        <row r="22">
          <cell r="E22" t="str">
            <v>Julia Massey</v>
          </cell>
        </row>
        <row r="23">
          <cell r="E23" t="str">
            <v/>
          </cell>
        </row>
        <row r="24">
          <cell r="E24" t="str">
            <v>Liam Underwood</v>
          </cell>
          <cell r="P24">
            <v>500</v>
          </cell>
        </row>
        <row r="25">
          <cell r="E25" t="str">
            <v>Samuel Ivas</v>
          </cell>
          <cell r="P25">
            <v>450</v>
          </cell>
        </row>
        <row r="26">
          <cell r="E26" t="str">
            <v>Sebastian Willis-Hell</v>
          </cell>
          <cell r="P26">
            <v>420</v>
          </cell>
        </row>
        <row r="27">
          <cell r="E27" t="str">
            <v>Lachlan Baj</v>
          </cell>
          <cell r="P27">
            <v>400</v>
          </cell>
        </row>
        <row r="28">
          <cell r="E28" t="str">
            <v>Oakley Badams</v>
          </cell>
          <cell r="P28">
            <v>390</v>
          </cell>
        </row>
        <row r="29">
          <cell r="E29" t="str">
            <v>Ryan Underwood</v>
          </cell>
          <cell r="P29">
            <v>380</v>
          </cell>
        </row>
        <row r="30">
          <cell r="E30" t="str">
            <v>Tyson Pullen</v>
          </cell>
          <cell r="P30">
            <v>370</v>
          </cell>
        </row>
        <row r="31">
          <cell r="E31" t="str">
            <v/>
          </cell>
        </row>
        <row r="32">
          <cell r="E32" t="str">
            <v>Hannah Elliott</v>
          </cell>
          <cell r="P32">
            <v>500</v>
          </cell>
        </row>
        <row r="33">
          <cell r="E33" t="str">
            <v/>
          </cell>
        </row>
        <row r="34">
          <cell r="E34" t="str">
            <v>Louis Freschi</v>
          </cell>
          <cell r="P34">
            <v>500</v>
          </cell>
        </row>
        <row r="35">
          <cell r="E35" t="str">
            <v>Felix Bull</v>
          </cell>
          <cell r="P35">
            <v>450</v>
          </cell>
        </row>
        <row r="36">
          <cell r="E36" t="str">
            <v>Bow Habermann</v>
          </cell>
          <cell r="P36">
            <v>420</v>
          </cell>
        </row>
        <row r="37">
          <cell r="E37" t="str">
            <v>Dillon Somerville</v>
          </cell>
          <cell r="P37">
            <v>400</v>
          </cell>
        </row>
        <row r="38">
          <cell r="E38" t="str">
            <v>Andrew Tidswell</v>
          </cell>
          <cell r="P38">
            <v>390</v>
          </cell>
        </row>
        <row r="39">
          <cell r="E39" t="str">
            <v>Calvin Steinert</v>
          </cell>
          <cell r="P39">
            <v>380</v>
          </cell>
        </row>
        <row r="40">
          <cell r="E40" t="str">
            <v>Tom Williams</v>
          </cell>
          <cell r="P40">
            <v>370</v>
          </cell>
        </row>
        <row r="41">
          <cell r="E41" t="str">
            <v>Juan Flower</v>
          </cell>
          <cell r="P41">
            <v>360</v>
          </cell>
        </row>
        <row r="42">
          <cell r="E42" t="str">
            <v>Max Bush</v>
          </cell>
          <cell r="P42">
            <v>350</v>
          </cell>
        </row>
        <row r="43">
          <cell r="E43" t="str">
            <v>Maximilian Willis-Hell</v>
          </cell>
          <cell r="P43">
            <v>340</v>
          </cell>
        </row>
        <row r="44">
          <cell r="E44" t="str">
            <v>Levi Badams</v>
          </cell>
          <cell r="P44">
            <v>330</v>
          </cell>
        </row>
        <row r="45">
          <cell r="E45" t="str">
            <v>Ethan Cooper</v>
          </cell>
          <cell r="P45">
            <v>320</v>
          </cell>
        </row>
        <row r="46">
          <cell r="E46" t="str">
            <v>Harry McGregor</v>
          </cell>
          <cell r="P46">
            <v>310</v>
          </cell>
        </row>
        <row r="47">
          <cell r="E47" t="str">
            <v>Alexander Gibbins</v>
          </cell>
          <cell r="P47">
            <v>300</v>
          </cell>
        </row>
        <row r="48">
          <cell r="E48" t="str">
            <v>Lincoln Rieger</v>
          </cell>
          <cell r="P48">
            <v>290</v>
          </cell>
        </row>
        <row r="49">
          <cell r="E49" t="str">
            <v>Darcy Prince</v>
          </cell>
          <cell r="P49">
            <v>280</v>
          </cell>
        </row>
        <row r="50">
          <cell r="E50" t="str">
            <v>Fred Hope</v>
          </cell>
          <cell r="P50">
            <v>270</v>
          </cell>
        </row>
        <row r="51">
          <cell r="E51" t="str">
            <v/>
          </cell>
        </row>
        <row r="52">
          <cell r="E52" t="str">
            <v>Anook Simpson</v>
          </cell>
          <cell r="P52">
            <v>500</v>
          </cell>
        </row>
        <row r="53">
          <cell r="E53" t="str">
            <v>Jess Williams</v>
          </cell>
          <cell r="P53">
            <v>450</v>
          </cell>
        </row>
        <row r="54">
          <cell r="E54" t="str">
            <v/>
          </cell>
        </row>
        <row r="55">
          <cell r="E55" t="str">
            <v>Jacob Bos</v>
          </cell>
          <cell r="P55">
            <v>500</v>
          </cell>
        </row>
        <row r="56">
          <cell r="E56" t="str">
            <v>Albert Turner</v>
          </cell>
          <cell r="P56">
            <v>450</v>
          </cell>
        </row>
        <row r="57">
          <cell r="E57" t="str">
            <v>Cade Somerville</v>
          </cell>
          <cell r="P57">
            <v>420</v>
          </cell>
        </row>
        <row r="58">
          <cell r="E58" t="str">
            <v>Connor Scroop</v>
          </cell>
          <cell r="P58">
            <v>400</v>
          </cell>
        </row>
        <row r="59">
          <cell r="E59" t="str">
            <v>Ben Hinks</v>
          </cell>
          <cell r="P59">
            <v>390</v>
          </cell>
        </row>
        <row r="60">
          <cell r="E60" t="str">
            <v>Sam Bush</v>
          </cell>
          <cell r="P60">
            <v>380</v>
          </cell>
        </row>
        <row r="61">
          <cell r="E61" t="str">
            <v>Declan King</v>
          </cell>
          <cell r="P61">
            <v>370</v>
          </cell>
        </row>
        <row r="62">
          <cell r="E62" t="str">
            <v>Alex Buckby</v>
          </cell>
          <cell r="P62">
            <v>360</v>
          </cell>
        </row>
        <row r="63">
          <cell r="E63" t="str">
            <v/>
          </cell>
        </row>
        <row r="64">
          <cell r="E64" t="str">
            <v>Talia Simpson</v>
          </cell>
          <cell r="P64">
            <v>500</v>
          </cell>
        </row>
        <row r="65">
          <cell r="E65" t="str">
            <v/>
          </cell>
        </row>
        <row r="66">
          <cell r="E66" t="str">
            <v>Markus Chandler</v>
          </cell>
          <cell r="P66">
            <v>500</v>
          </cell>
        </row>
        <row r="67">
          <cell r="E67" t="str">
            <v>Luka Moase</v>
          </cell>
          <cell r="P67">
            <v>450</v>
          </cell>
        </row>
        <row r="68">
          <cell r="E68" t="str">
            <v>Dylan N Westlake</v>
          </cell>
          <cell r="P68">
            <v>420</v>
          </cell>
        </row>
        <row r="69">
          <cell r="E69" t="str">
            <v>Josh Davis</v>
          </cell>
          <cell r="P69">
            <v>400</v>
          </cell>
        </row>
        <row r="70">
          <cell r="E70" t="str">
            <v>Joshua Hill</v>
          </cell>
          <cell r="P70">
            <v>390</v>
          </cell>
        </row>
        <row r="71">
          <cell r="E71" t="str">
            <v>Will Sobels</v>
          </cell>
          <cell r="P71">
            <v>380</v>
          </cell>
        </row>
        <row r="72">
          <cell r="E72" t="str">
            <v>Jacob Ditter</v>
          </cell>
          <cell r="P72">
            <v>370</v>
          </cell>
        </row>
        <row r="73">
          <cell r="E73" t="str">
            <v/>
          </cell>
        </row>
        <row r="74">
          <cell r="E74" t="str">
            <v>Cameron Ivory</v>
          </cell>
          <cell r="P74">
            <v>500</v>
          </cell>
        </row>
        <row r="75">
          <cell r="E75" t="str">
            <v>Michael Denton</v>
          </cell>
          <cell r="P75">
            <v>450</v>
          </cell>
        </row>
        <row r="76">
          <cell r="E76" t="str">
            <v>Griff Knight</v>
          </cell>
          <cell r="P76">
            <v>420</v>
          </cell>
        </row>
        <row r="77">
          <cell r="E77" t="str">
            <v>Tom Chapman</v>
          </cell>
          <cell r="P77">
            <v>400</v>
          </cell>
        </row>
        <row r="78">
          <cell r="E78" t="str">
            <v>Curtis Dowdell</v>
          </cell>
          <cell r="P78">
            <v>390</v>
          </cell>
        </row>
        <row r="79">
          <cell r="E79" t="str">
            <v>Sam Walsh</v>
          </cell>
          <cell r="P79">
            <v>380</v>
          </cell>
        </row>
        <row r="80">
          <cell r="E80" t="str">
            <v>Nick Aitken</v>
          </cell>
          <cell r="P80">
            <v>370</v>
          </cell>
        </row>
        <row r="81">
          <cell r="E81" t="str">
            <v>Ollie Klein</v>
          </cell>
          <cell r="P81">
            <v>360</v>
          </cell>
        </row>
        <row r="82">
          <cell r="E82" t="str">
            <v>Adrian Scott</v>
          </cell>
          <cell r="P82">
            <v>350</v>
          </cell>
        </row>
        <row r="83">
          <cell r="E83" t="str">
            <v>Joe Mullan</v>
          </cell>
          <cell r="P83">
            <v>340</v>
          </cell>
        </row>
        <row r="84">
          <cell r="E84" t="str">
            <v>Adam Kerin</v>
          </cell>
          <cell r="P84">
            <v>330</v>
          </cell>
        </row>
        <row r="85">
          <cell r="E85" t="str">
            <v>Connor Fearon</v>
          </cell>
          <cell r="P85">
            <v>320</v>
          </cell>
        </row>
        <row r="86">
          <cell r="E86" t="str">
            <v>Samuel Hardie</v>
          </cell>
          <cell r="P86">
            <v>310</v>
          </cell>
        </row>
        <row r="87">
          <cell r="E87" t="str">
            <v>Carlos Guedez</v>
          </cell>
          <cell r="P87">
            <v>300</v>
          </cell>
        </row>
        <row r="88">
          <cell r="E88" t="str">
            <v>Darius Kubilius</v>
          </cell>
          <cell r="P88">
            <v>290</v>
          </cell>
        </row>
        <row r="89">
          <cell r="E89" t="str">
            <v>Tim Turrini-Rochford</v>
          </cell>
          <cell r="P89">
            <v>280</v>
          </cell>
        </row>
        <row r="90">
          <cell r="E90" t="str">
            <v>Evan James</v>
          </cell>
          <cell r="P90">
            <v>270</v>
          </cell>
        </row>
        <row r="91">
          <cell r="E91" t="str">
            <v>Tim Klein</v>
          </cell>
          <cell r="P91">
            <v>260</v>
          </cell>
        </row>
        <row r="92">
          <cell r="E92" t="str">
            <v/>
          </cell>
        </row>
        <row r="93">
          <cell r="E93" t="str">
            <v>John Allison</v>
          </cell>
          <cell r="P93">
            <v>400</v>
          </cell>
        </row>
        <row r="94">
          <cell r="E94" t="str">
            <v>Mathew Brumfitt</v>
          </cell>
          <cell r="P94">
            <v>360</v>
          </cell>
        </row>
        <row r="95">
          <cell r="E95" t="str">
            <v>Brian Kirkham</v>
          </cell>
          <cell r="P95">
            <v>336</v>
          </cell>
        </row>
        <row r="96">
          <cell r="E96" t="str">
            <v>Lachlan Sens</v>
          </cell>
          <cell r="P96">
            <v>320</v>
          </cell>
        </row>
        <row r="97">
          <cell r="E97" t="str">
            <v>Eddie Herft</v>
          </cell>
          <cell r="P97">
            <v>312</v>
          </cell>
        </row>
        <row r="98">
          <cell r="E98" t="str">
            <v>Nick Underwood</v>
          </cell>
          <cell r="P98">
            <v>304</v>
          </cell>
        </row>
        <row r="99">
          <cell r="E99" t="str">
            <v>Jack Allison</v>
          </cell>
          <cell r="P99">
            <v>296</v>
          </cell>
        </row>
        <row r="100">
          <cell r="E100" t="str">
            <v>Darren Buckby</v>
          </cell>
          <cell r="P100">
            <v>288</v>
          </cell>
        </row>
        <row r="101">
          <cell r="E101" t="str">
            <v>Russ Jarvis</v>
          </cell>
          <cell r="P101">
            <v>280</v>
          </cell>
        </row>
        <row r="102">
          <cell r="E102" t="str">
            <v>Troy Flower</v>
          </cell>
          <cell r="P102">
            <v>272</v>
          </cell>
        </row>
        <row r="103">
          <cell r="E103" t="str">
            <v>Clyde Tucker</v>
          </cell>
          <cell r="P103">
            <v>264</v>
          </cell>
        </row>
        <row r="104">
          <cell r="E104" t="str">
            <v>Ian Routledge</v>
          </cell>
          <cell r="P104">
            <v>256</v>
          </cell>
        </row>
        <row r="105">
          <cell r="E105" t="str">
            <v>Matthew Sanderson</v>
          </cell>
          <cell r="P105">
            <v>248</v>
          </cell>
        </row>
        <row r="106">
          <cell r="E106" t="str">
            <v>Joshua Hughes</v>
          </cell>
          <cell r="P106">
            <v>240</v>
          </cell>
        </row>
        <row r="107">
          <cell r="E107" t="str">
            <v>Erik Lock</v>
          </cell>
          <cell r="P107">
            <v>232</v>
          </cell>
        </row>
        <row r="108">
          <cell r="E108" t="str">
            <v/>
          </cell>
        </row>
        <row r="109">
          <cell r="E109" t="str">
            <v>David Knight</v>
          </cell>
          <cell r="P109">
            <v>350</v>
          </cell>
        </row>
        <row r="110">
          <cell r="E110" t="str">
            <v>Darcy Strudwick</v>
          </cell>
          <cell r="P110">
            <v>315</v>
          </cell>
        </row>
        <row r="111">
          <cell r="E111" t="str">
            <v>Stephen Manson</v>
          </cell>
          <cell r="P111">
            <v>294</v>
          </cell>
        </row>
        <row r="112">
          <cell r="E112" t="str">
            <v>Anthony Foundas</v>
          </cell>
          <cell r="P112">
            <v>280</v>
          </cell>
        </row>
        <row r="113">
          <cell r="E113" t="str">
            <v>Ben Samy</v>
          </cell>
          <cell r="P113">
            <v>273</v>
          </cell>
        </row>
        <row r="114">
          <cell r="E114" t="str">
            <v>Dylan Grigg</v>
          </cell>
          <cell r="P114">
            <v>266</v>
          </cell>
        </row>
        <row r="115">
          <cell r="E115" t="str">
            <v>Andrew Ramsey</v>
          </cell>
          <cell r="P115">
            <v>259</v>
          </cell>
        </row>
        <row r="116">
          <cell r="E116" t="str">
            <v>Danny Eckert</v>
          </cell>
          <cell r="P116">
            <v>251.99999999999997</v>
          </cell>
        </row>
        <row r="117">
          <cell r="E117" t="str">
            <v>Chris King</v>
          </cell>
          <cell r="P117">
            <v>244.99999999999997</v>
          </cell>
        </row>
        <row r="118">
          <cell r="E118" t="str">
            <v>Sam Edwards</v>
          </cell>
          <cell r="P118">
            <v>237.99999999999997</v>
          </cell>
        </row>
        <row r="119">
          <cell r="E119" t="str">
            <v>Greg Adams</v>
          </cell>
          <cell r="P119">
            <v>230.99999999999997</v>
          </cell>
        </row>
        <row r="120">
          <cell r="E120" t="str">
            <v>Scott Denton</v>
          </cell>
          <cell r="P120">
            <v>224</v>
          </cell>
        </row>
        <row r="121">
          <cell r="E121" t="str">
            <v>Mark Dabrowski</v>
          </cell>
          <cell r="P121">
            <v>217</v>
          </cell>
        </row>
        <row r="122">
          <cell r="E122" t="str">
            <v>Jason Izzard</v>
          </cell>
          <cell r="P122">
            <v>210</v>
          </cell>
        </row>
        <row r="123">
          <cell r="E123" t="str">
            <v>Josh Simons</v>
          </cell>
          <cell r="P123">
            <v>203</v>
          </cell>
        </row>
        <row r="124">
          <cell r="E124" t="str">
            <v>Geoff Luders</v>
          </cell>
          <cell r="P124">
            <v>196</v>
          </cell>
        </row>
        <row r="125">
          <cell r="E125" t="str">
            <v>Tom Freeman</v>
          </cell>
          <cell r="P125">
            <v>189</v>
          </cell>
        </row>
        <row r="126">
          <cell r="E126" t="str">
            <v>Chris Gray</v>
          </cell>
          <cell r="P126">
            <v>182</v>
          </cell>
        </row>
        <row r="127">
          <cell r="E127" t="str">
            <v>David Habib</v>
          </cell>
          <cell r="P127">
            <v>175</v>
          </cell>
        </row>
        <row r="128">
          <cell r="E128" t="str">
            <v>Pete Smith</v>
          </cell>
          <cell r="P128">
            <v>171.5</v>
          </cell>
        </row>
        <row r="129">
          <cell r="E129" t="str">
            <v>Stephen Kirby</v>
          </cell>
          <cell r="P129">
            <v>168</v>
          </cell>
        </row>
        <row r="130">
          <cell r="E130" t="str">
            <v>Tom Baker</v>
          </cell>
          <cell r="P130">
            <v>164.5</v>
          </cell>
        </row>
        <row r="131">
          <cell r="E131" t="str">
            <v>John O leary</v>
          </cell>
          <cell r="P131">
            <v>161</v>
          </cell>
        </row>
        <row r="132">
          <cell r="E132" t="str">
            <v>Geoffrey Battle</v>
          </cell>
          <cell r="P132">
            <v>157.5</v>
          </cell>
        </row>
        <row r="133">
          <cell r="E133" t="str">
            <v>Dean Railz</v>
          </cell>
          <cell r="P133">
            <v>154</v>
          </cell>
        </row>
        <row r="134">
          <cell r="E134" t="str">
            <v>Andrew Dillon</v>
          </cell>
          <cell r="P134">
            <v>150.5</v>
          </cell>
        </row>
        <row r="135">
          <cell r="E135" t="str">
            <v/>
          </cell>
        </row>
        <row r="136">
          <cell r="E136" t="str">
            <v>Tyson Schmidt</v>
          </cell>
          <cell r="P136">
            <v>300</v>
          </cell>
        </row>
        <row r="137">
          <cell r="E137" t="str">
            <v>Harry Hollaway</v>
          </cell>
          <cell r="P137">
            <v>270</v>
          </cell>
        </row>
        <row r="138">
          <cell r="E138" t="str">
            <v>Praanesh Mahadevan</v>
          </cell>
          <cell r="P138">
            <v>252</v>
          </cell>
        </row>
        <row r="139">
          <cell r="E139" t="str">
            <v>David Hill</v>
          </cell>
          <cell r="P139">
            <v>240</v>
          </cell>
        </row>
        <row r="140">
          <cell r="E140" t="str">
            <v>Craig Gibbins</v>
          </cell>
          <cell r="P140">
            <v>234</v>
          </cell>
        </row>
        <row r="141">
          <cell r="E141" t="str">
            <v>Matthew Todd</v>
          </cell>
          <cell r="P141">
            <v>228</v>
          </cell>
        </row>
        <row r="142">
          <cell r="E142" t="str">
            <v>Rodney Purbrick</v>
          </cell>
          <cell r="P142">
            <v>222</v>
          </cell>
        </row>
        <row r="143">
          <cell r="E143" t="str">
            <v>Taliessin Reaburn</v>
          </cell>
          <cell r="P143">
            <v>216</v>
          </cell>
        </row>
        <row r="144">
          <cell r="E144" t="str">
            <v>Preston Giffen</v>
          </cell>
          <cell r="P144">
            <v>210</v>
          </cell>
        </row>
        <row r="145">
          <cell r="E145" t="str">
            <v>Philip Deverell</v>
          </cell>
          <cell r="P145">
            <v>204</v>
          </cell>
        </row>
      </sheetData>
      <sheetData sheetId="2">
        <row r="3">
          <cell r="E3" t="str">
            <v>Natalie Redmond</v>
          </cell>
          <cell r="P3">
            <v>500</v>
          </cell>
        </row>
        <row r="4">
          <cell r="E4" t="str">
            <v>Sophie Knox</v>
          </cell>
          <cell r="P4">
            <v>450</v>
          </cell>
        </row>
        <row r="5">
          <cell r="E5" t="str">
            <v>Anna Kubilius</v>
          </cell>
          <cell r="P5">
            <v>420</v>
          </cell>
        </row>
        <row r="6">
          <cell r="E6" t="str">
            <v>Tessa Manning</v>
          </cell>
          <cell r="P6">
            <v>400</v>
          </cell>
        </row>
        <row r="7">
          <cell r="E7" t="str">
            <v/>
          </cell>
        </row>
        <row r="8">
          <cell r="E8" t="str">
            <v>Sue Ann Woodwiss</v>
          </cell>
          <cell r="P8">
            <v>400</v>
          </cell>
        </row>
        <row r="9">
          <cell r="E9" t="str">
            <v>Willowa Atkins</v>
          </cell>
          <cell r="P9">
            <v>360</v>
          </cell>
        </row>
        <row r="10">
          <cell r="E10" t="str">
            <v>Stephanie Marcsik</v>
          </cell>
          <cell r="P10">
            <v>336</v>
          </cell>
        </row>
        <row r="11">
          <cell r="E11" t="str">
            <v>Nicole Chaffey</v>
          </cell>
          <cell r="P11">
            <v>320</v>
          </cell>
        </row>
        <row r="12">
          <cell r="E12" t="str">
            <v>Susanne Henry</v>
          </cell>
          <cell r="P12">
            <v>312</v>
          </cell>
        </row>
        <row r="13">
          <cell r="E13" t="str">
            <v>Philippa Norton</v>
          </cell>
          <cell r="P13">
            <v>304</v>
          </cell>
        </row>
        <row r="14">
          <cell r="E14" t="str">
            <v>Ali Harris</v>
          </cell>
          <cell r="P14">
            <v>296</v>
          </cell>
        </row>
        <row r="15">
          <cell r="E15" t="str">
            <v/>
          </cell>
        </row>
        <row r="16">
          <cell r="E16" t="str">
            <v>Meg Castle</v>
          </cell>
          <cell r="P16">
            <v>350</v>
          </cell>
        </row>
        <row r="17">
          <cell r="E17" t="str">
            <v>Susie Green</v>
          </cell>
          <cell r="P17">
            <v>315</v>
          </cell>
        </row>
        <row r="18">
          <cell r="E18" t="str">
            <v>Wendy Eden</v>
          </cell>
          <cell r="P18">
            <v>294</v>
          </cell>
        </row>
        <row r="19">
          <cell r="E19" t="str">
            <v>Julie Shaw</v>
          </cell>
          <cell r="P19">
            <v>280</v>
          </cell>
        </row>
        <row r="20">
          <cell r="E20" t="str">
            <v>Anne-Marie Chowles</v>
          </cell>
          <cell r="P20">
            <v>273</v>
          </cell>
        </row>
        <row r="21">
          <cell r="E21" t="str">
            <v>Rachel Goud</v>
          </cell>
          <cell r="P21">
            <v>266</v>
          </cell>
        </row>
        <row r="22">
          <cell r="E22" t="str">
            <v>Tracy Johnson</v>
          </cell>
          <cell r="P22">
            <v>259</v>
          </cell>
        </row>
        <row r="23">
          <cell r="E23" t="str">
            <v>Jo Dettloff</v>
          </cell>
          <cell r="P23">
            <v>251.99999999999997</v>
          </cell>
        </row>
        <row r="24">
          <cell r="E24" t="str">
            <v/>
          </cell>
        </row>
        <row r="25">
          <cell r="E25" t="str">
            <v>Michael Thomson</v>
          </cell>
        </row>
        <row r="26">
          <cell r="E26" t="str">
            <v>Darren Winter</v>
          </cell>
        </row>
        <row r="27">
          <cell r="E27" t="str">
            <v>Peter Pring</v>
          </cell>
        </row>
        <row r="28">
          <cell r="E28" t="str">
            <v/>
          </cell>
        </row>
        <row r="29">
          <cell r="E29" t="str">
            <v>Markus Chandler</v>
          </cell>
          <cell r="P29">
            <v>500</v>
          </cell>
        </row>
        <row r="30">
          <cell r="E30" t="str">
            <v>Luka Moase</v>
          </cell>
          <cell r="P30">
            <v>450</v>
          </cell>
        </row>
        <row r="31">
          <cell r="E31" t="str">
            <v>Dylan N Westlake</v>
          </cell>
          <cell r="P31">
            <v>420</v>
          </cell>
        </row>
        <row r="34">
          <cell r="E34" t="str">
            <v>Talia Simpson</v>
          </cell>
          <cell r="P34">
            <v>500</v>
          </cell>
        </row>
        <row r="35">
          <cell r="E35" t="str">
            <v/>
          </cell>
        </row>
        <row r="36">
          <cell r="E36" t="str">
            <v>Liam Underwood</v>
          </cell>
          <cell r="P36">
            <v>500</v>
          </cell>
        </row>
        <row r="37">
          <cell r="E37" t="str">
            <v>Ryan Underwood</v>
          </cell>
          <cell r="P37">
            <v>450</v>
          </cell>
        </row>
        <row r="38">
          <cell r="E38" t="str">
            <v>Archie Winter</v>
          </cell>
          <cell r="P38">
            <v>420</v>
          </cell>
        </row>
        <row r="39">
          <cell r="E39" t="str">
            <v>Tyson Pullen</v>
          </cell>
          <cell r="P39">
            <v>400</v>
          </cell>
        </row>
        <row r="42">
          <cell r="E42" t="str">
            <v>Phoebe Stephens</v>
          </cell>
          <cell r="P42">
            <v>500</v>
          </cell>
        </row>
        <row r="43">
          <cell r="E43" t="str">
            <v/>
          </cell>
        </row>
        <row r="44">
          <cell r="E44" t="str">
            <v>Felix Bull</v>
          </cell>
          <cell r="P44">
            <v>500</v>
          </cell>
        </row>
        <row r="45">
          <cell r="E45" t="str">
            <v>Andrew Tidswell</v>
          </cell>
          <cell r="P45">
            <v>450</v>
          </cell>
        </row>
        <row r="46">
          <cell r="E46" t="str">
            <v>Jarrod Scutchings</v>
          </cell>
          <cell r="P46">
            <v>420</v>
          </cell>
        </row>
        <row r="47">
          <cell r="E47" t="str">
            <v>Dillon Somerville</v>
          </cell>
          <cell r="P47">
            <v>400</v>
          </cell>
        </row>
        <row r="48">
          <cell r="E48" t="str">
            <v>Bow Habermann</v>
          </cell>
          <cell r="P48">
            <v>390</v>
          </cell>
        </row>
        <row r="49">
          <cell r="E49" t="str">
            <v>Calvin Steinert</v>
          </cell>
          <cell r="P49">
            <v>380</v>
          </cell>
        </row>
        <row r="50">
          <cell r="E50" t="str">
            <v>Tom Williams</v>
          </cell>
          <cell r="P50">
            <v>370</v>
          </cell>
        </row>
        <row r="52">
          <cell r="E52" t="str">
            <v>Ethan Cooper</v>
          </cell>
          <cell r="P52">
            <v>350</v>
          </cell>
        </row>
        <row r="53">
          <cell r="E53" t="str">
            <v>Max Bush</v>
          </cell>
          <cell r="P53">
            <v>340</v>
          </cell>
        </row>
        <row r="54">
          <cell r="E54" t="str">
            <v>Alexander Gibbins</v>
          </cell>
          <cell r="P54">
            <v>330</v>
          </cell>
        </row>
        <row r="55">
          <cell r="E55" t="str">
            <v>Louis Freschi</v>
          </cell>
          <cell r="P55">
            <v>320</v>
          </cell>
        </row>
        <row r="56">
          <cell r="E56" t="str">
            <v>Lachie Miller</v>
          </cell>
          <cell r="P56">
            <v>310</v>
          </cell>
        </row>
        <row r="57">
          <cell r="E57" t="str">
            <v>Ashton McCubbin</v>
          </cell>
          <cell r="P57">
            <v>300</v>
          </cell>
        </row>
        <row r="58">
          <cell r="E58" t="str">
            <v>Darcy Prince</v>
          </cell>
          <cell r="P58">
            <v>290</v>
          </cell>
        </row>
        <row r="59">
          <cell r="E59" t="str">
            <v>Yibin Khuu</v>
          </cell>
          <cell r="P59">
            <v>280</v>
          </cell>
        </row>
        <row r="60">
          <cell r="E60" t="str">
            <v/>
          </cell>
        </row>
        <row r="61">
          <cell r="E61" t="str">
            <v>Hannah Elliott</v>
          </cell>
          <cell r="P61">
            <v>500</v>
          </cell>
        </row>
        <row r="63">
          <cell r="E63" t="str">
            <v>Jacob Bos</v>
          </cell>
          <cell r="P63">
            <v>500</v>
          </cell>
        </row>
        <row r="64">
          <cell r="E64" t="str">
            <v>Cade Somerville</v>
          </cell>
          <cell r="P64">
            <v>450</v>
          </cell>
        </row>
        <row r="65">
          <cell r="E65" t="str">
            <v>Sam Bush</v>
          </cell>
          <cell r="P65">
            <v>420</v>
          </cell>
        </row>
        <row r="66">
          <cell r="E66" t="str">
            <v>Declan King</v>
          </cell>
          <cell r="P66">
            <v>400</v>
          </cell>
        </row>
        <row r="67">
          <cell r="E67" t="str">
            <v>Cooper Winter</v>
          </cell>
          <cell r="P67">
            <v>390</v>
          </cell>
        </row>
        <row r="69">
          <cell r="E69" t="str">
            <v>Connor Scroop</v>
          </cell>
          <cell r="P69">
            <v>370</v>
          </cell>
        </row>
        <row r="71">
          <cell r="E71" t="str">
            <v>Jess Williams</v>
          </cell>
          <cell r="P71">
            <v>500</v>
          </cell>
        </row>
        <row r="72">
          <cell r="E72" t="str">
            <v/>
          </cell>
        </row>
        <row r="73">
          <cell r="E73" t="str">
            <v>Cameron Ivory</v>
          </cell>
          <cell r="P73">
            <v>500</v>
          </cell>
        </row>
        <row r="74">
          <cell r="E74" t="str">
            <v>Curtis Dowdell</v>
          </cell>
          <cell r="P74">
            <v>450</v>
          </cell>
        </row>
        <row r="75">
          <cell r="E75" t="str">
            <v>Griff Knight</v>
          </cell>
          <cell r="P75">
            <v>420</v>
          </cell>
        </row>
        <row r="76">
          <cell r="E76" t="str">
            <v>Nick Aitken</v>
          </cell>
          <cell r="P76">
            <v>400</v>
          </cell>
        </row>
        <row r="77">
          <cell r="E77" t="str">
            <v>Lachlan Glasspool</v>
          </cell>
          <cell r="P77">
            <v>390</v>
          </cell>
        </row>
        <row r="78">
          <cell r="E78" t="str">
            <v>Matt Bird</v>
          </cell>
          <cell r="P78">
            <v>380</v>
          </cell>
        </row>
        <row r="79">
          <cell r="E79" t="str">
            <v>Joe Mullan</v>
          </cell>
          <cell r="P79">
            <v>370</v>
          </cell>
        </row>
        <row r="80">
          <cell r="E80" t="str">
            <v>Adrian Scott</v>
          </cell>
          <cell r="P80">
            <v>360</v>
          </cell>
        </row>
        <row r="81">
          <cell r="E81" t="str">
            <v>Leo Simmonds</v>
          </cell>
          <cell r="P81">
            <v>350</v>
          </cell>
        </row>
        <row r="82">
          <cell r="E82" t="str">
            <v>Luke Finlay</v>
          </cell>
          <cell r="P82">
            <v>340</v>
          </cell>
        </row>
        <row r="83">
          <cell r="E83" t="str">
            <v>Darius Kubilius</v>
          </cell>
          <cell r="P83">
            <v>330</v>
          </cell>
        </row>
        <row r="84">
          <cell r="E84" t="str">
            <v>Adam Kerin</v>
          </cell>
          <cell r="P84">
            <v>320</v>
          </cell>
        </row>
        <row r="85">
          <cell r="E85" t="str">
            <v>Carlos Guedez</v>
          </cell>
          <cell r="P85">
            <v>310</v>
          </cell>
        </row>
        <row r="86">
          <cell r="E86" t="str">
            <v>Andrew Dillon</v>
          </cell>
          <cell r="P86">
            <v>300</v>
          </cell>
        </row>
        <row r="87">
          <cell r="E87" t="str">
            <v>Samuel Hardie</v>
          </cell>
          <cell r="P87">
            <v>290</v>
          </cell>
        </row>
        <row r="88">
          <cell r="E88" t="str">
            <v>Dirk Gardner</v>
          </cell>
          <cell r="P88">
            <v>280</v>
          </cell>
        </row>
        <row r="89">
          <cell r="E89" t="str">
            <v>Evan James</v>
          </cell>
          <cell r="P89">
            <v>270</v>
          </cell>
        </row>
        <row r="90">
          <cell r="E90" t="str">
            <v>James Knowler</v>
          </cell>
          <cell r="P90">
            <v>260</v>
          </cell>
        </row>
        <row r="91">
          <cell r="E91" t="str">
            <v>Tim Klein</v>
          </cell>
          <cell r="P91">
            <v>250</v>
          </cell>
        </row>
        <row r="92">
          <cell r="E92" t="str">
            <v>James Irving</v>
          </cell>
          <cell r="P92">
            <v>245</v>
          </cell>
        </row>
        <row r="93">
          <cell r="E93" t="str">
            <v>Cameron Scott</v>
          </cell>
          <cell r="P93">
            <v>240</v>
          </cell>
        </row>
        <row r="94">
          <cell r="E94" t="str">
            <v>Andy Rogers</v>
          </cell>
          <cell r="P94">
            <v>235</v>
          </cell>
        </row>
        <row r="95">
          <cell r="E95" t="str">
            <v/>
          </cell>
        </row>
        <row r="96">
          <cell r="E96" t="str">
            <v>Lachlan Sens</v>
          </cell>
          <cell r="P96">
            <v>400</v>
          </cell>
        </row>
        <row r="97">
          <cell r="E97" t="str">
            <v>Brian Kirkham</v>
          </cell>
          <cell r="P97">
            <v>360</v>
          </cell>
        </row>
        <row r="98">
          <cell r="E98" t="str">
            <v>John Allison</v>
          </cell>
          <cell r="P98">
            <v>336</v>
          </cell>
        </row>
        <row r="99">
          <cell r="E99" t="str">
            <v>Nick Underwood</v>
          </cell>
          <cell r="P99">
            <v>320</v>
          </cell>
        </row>
        <row r="100">
          <cell r="E100" t="str">
            <v>Troy Flower</v>
          </cell>
          <cell r="P100">
            <v>312</v>
          </cell>
        </row>
        <row r="101">
          <cell r="E101" t="str">
            <v>Bruce Wilson</v>
          </cell>
          <cell r="P101">
            <v>304</v>
          </cell>
        </row>
        <row r="102">
          <cell r="E102" t="str">
            <v>Jack Allison</v>
          </cell>
          <cell r="P102">
            <v>296</v>
          </cell>
        </row>
        <row r="103">
          <cell r="E103" t="str">
            <v>John Elliott</v>
          </cell>
          <cell r="P103">
            <v>288</v>
          </cell>
        </row>
        <row r="104">
          <cell r="E104" t="str">
            <v>Matthew Sanderson</v>
          </cell>
          <cell r="P104">
            <v>280</v>
          </cell>
        </row>
        <row r="105">
          <cell r="E105" t="str">
            <v>Ben Loaker</v>
          </cell>
          <cell r="P105">
            <v>272</v>
          </cell>
        </row>
        <row r="106">
          <cell r="E106" t="str">
            <v>George Turner</v>
          </cell>
          <cell r="P106">
            <v>264</v>
          </cell>
        </row>
        <row r="107">
          <cell r="E107" t="str">
            <v>David Knight</v>
          </cell>
          <cell r="P107">
            <v>256</v>
          </cell>
        </row>
        <row r="108">
          <cell r="E108" t="str">
            <v>Clyde Tucker</v>
          </cell>
          <cell r="P108">
            <v>248</v>
          </cell>
        </row>
        <row r="109">
          <cell r="E109" t="str">
            <v>Christopher Sutter</v>
          </cell>
          <cell r="P109">
            <v>240</v>
          </cell>
        </row>
        <row r="110">
          <cell r="E110" t="str">
            <v/>
          </cell>
        </row>
        <row r="111">
          <cell r="E111" t="str">
            <v>Anthony Foundas</v>
          </cell>
          <cell r="P111">
            <v>350</v>
          </cell>
        </row>
        <row r="112">
          <cell r="E112" t="str">
            <v>Nicholas Jacobson</v>
          </cell>
          <cell r="P112">
            <v>315</v>
          </cell>
        </row>
        <row r="113">
          <cell r="E113" t="str">
            <v>Benjamin Luke</v>
          </cell>
          <cell r="P113">
            <v>294</v>
          </cell>
        </row>
        <row r="114">
          <cell r="E114" t="str">
            <v>Bradley Allen</v>
          </cell>
          <cell r="P114">
            <v>280</v>
          </cell>
        </row>
        <row r="115">
          <cell r="E115" t="str">
            <v>Stephen Manson</v>
          </cell>
          <cell r="P115">
            <v>273</v>
          </cell>
        </row>
        <row r="116">
          <cell r="E116" t="str">
            <v>Peter Luke</v>
          </cell>
          <cell r="P116">
            <v>266</v>
          </cell>
        </row>
        <row r="117">
          <cell r="E117" t="str">
            <v>Danny Eckert</v>
          </cell>
          <cell r="P117">
            <v>259</v>
          </cell>
        </row>
        <row r="118">
          <cell r="E118" t="str">
            <v>Tim Badams</v>
          </cell>
          <cell r="P118">
            <v>251.99999999999997</v>
          </cell>
        </row>
        <row r="119">
          <cell r="E119" t="str">
            <v>Chris King</v>
          </cell>
          <cell r="P119">
            <v>244.99999999999997</v>
          </cell>
        </row>
        <row r="120">
          <cell r="E120" t="str">
            <v>Joshua Palmer</v>
          </cell>
          <cell r="P120">
            <v>237.99999999999997</v>
          </cell>
        </row>
        <row r="121">
          <cell r="E121" t="str">
            <v>David Habib</v>
          </cell>
          <cell r="P121">
            <v>230.99999999999997</v>
          </cell>
        </row>
        <row r="122">
          <cell r="E122" t="str">
            <v>Samuel Bruce</v>
          </cell>
          <cell r="P122">
            <v>224</v>
          </cell>
        </row>
        <row r="123">
          <cell r="E123" t="str">
            <v>Loz Shaw</v>
          </cell>
          <cell r="P123">
            <v>217</v>
          </cell>
        </row>
        <row r="124">
          <cell r="E124" t="str">
            <v>Greg Adams</v>
          </cell>
          <cell r="P124">
            <v>210</v>
          </cell>
        </row>
        <row r="125">
          <cell r="E125" t="str">
            <v>Scott Denton</v>
          </cell>
          <cell r="P125">
            <v>203</v>
          </cell>
        </row>
        <row r="126">
          <cell r="E126" t="str">
            <v>Jason Izzard</v>
          </cell>
          <cell r="P126">
            <v>196</v>
          </cell>
        </row>
        <row r="127">
          <cell r="E127" t="str">
            <v>Tom Freeman</v>
          </cell>
          <cell r="P127">
            <v>189</v>
          </cell>
        </row>
        <row r="128">
          <cell r="E128" t="str">
            <v>Sam Edwards</v>
          </cell>
          <cell r="P128">
            <v>182</v>
          </cell>
        </row>
        <row r="129">
          <cell r="E129" t="str">
            <v>Andrew Pex</v>
          </cell>
          <cell r="P129">
            <v>175</v>
          </cell>
        </row>
        <row r="130">
          <cell r="E130" t="str">
            <v>Mark Manning</v>
          </cell>
          <cell r="P130">
            <v>171.5</v>
          </cell>
        </row>
        <row r="131">
          <cell r="E131" t="str">
            <v>Geoffrey Battle</v>
          </cell>
          <cell r="P131">
            <v>168</v>
          </cell>
        </row>
        <row r="132">
          <cell r="E132" t="str">
            <v>Mark Nurmela</v>
          </cell>
          <cell r="P132">
            <v>164.5</v>
          </cell>
        </row>
        <row r="133">
          <cell r="E133" t="str">
            <v/>
          </cell>
        </row>
        <row r="134">
          <cell r="E134" t="str">
            <v>Harry Hollaway</v>
          </cell>
          <cell r="P134">
            <v>300</v>
          </cell>
        </row>
        <row r="135">
          <cell r="E135" t="str">
            <v>Praanesh Mahadevan</v>
          </cell>
          <cell r="P135">
            <v>270</v>
          </cell>
        </row>
        <row r="136">
          <cell r="E136" t="str">
            <v>Nigel Cornish</v>
          </cell>
          <cell r="P136">
            <v>252</v>
          </cell>
        </row>
        <row r="137">
          <cell r="E137" t="str">
            <v>David Hill</v>
          </cell>
          <cell r="P137">
            <v>240</v>
          </cell>
        </row>
        <row r="138">
          <cell r="E138" t="str">
            <v>Gavin Russell</v>
          </cell>
          <cell r="P138">
            <v>234</v>
          </cell>
        </row>
        <row r="139">
          <cell r="E139" t="str">
            <v>Ben Cove</v>
          </cell>
          <cell r="P139">
            <v>228</v>
          </cell>
        </row>
        <row r="140">
          <cell r="E140" t="str">
            <v>Craig Gibbins</v>
          </cell>
          <cell r="P140">
            <v>222</v>
          </cell>
        </row>
        <row r="141">
          <cell r="E141" t="str">
            <v>Matthew Todd</v>
          </cell>
          <cell r="P141">
            <v>216</v>
          </cell>
        </row>
        <row r="142">
          <cell r="E142" t="str">
            <v>Philip Deverell</v>
          </cell>
          <cell r="P142">
            <v>210</v>
          </cell>
        </row>
        <row r="143">
          <cell r="E143" t="str">
            <v>Mick Hull</v>
          </cell>
          <cell r="P143">
            <v>204</v>
          </cell>
        </row>
        <row r="144">
          <cell r="E144" t="str">
            <v>Andrew Smith</v>
          </cell>
          <cell r="P144">
            <v>198</v>
          </cell>
        </row>
        <row r="145">
          <cell r="E145" t="str">
            <v>Lyall WIllis</v>
          </cell>
          <cell r="P145">
            <v>192</v>
          </cell>
        </row>
      </sheetData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6335804-5EE3-0D4D-8040-1109B9BE5CEB}" name="Men" displayName="Men" ref="A17:G152" totalsRowShown="0" headerRowDxfId="31" dataDxfId="30" headerRowBorderDxfId="28" tableBorderDxfId="29">
  <autoFilter ref="A17:G152" xr:uid="{8E654A25-187D-1040-9BD0-CB2DCFC43A9C}"/>
  <sortState xmlns:xlrd2="http://schemas.microsoft.com/office/spreadsheetml/2017/richdata2" ref="A18:G152">
    <sortCondition descending="1" ref="G17:G152"/>
  </sortState>
  <tableColumns count="7">
    <tableColumn id="1" xr3:uid="{EC8D0BA2-8515-DB40-B0E4-A6E91E7C516E}" name="Rider" dataDxfId="27"/>
    <tableColumn id="2" xr3:uid="{CC4CC556-A995-324C-A8EB-7CD1FEFFD0F6}" name="Anstey XCO Points (R1)" dataDxfId="26">
      <calculatedColumnFormula>_xlfn.IFNA(INDEX('[1]R1 Anstey XCO'!$O$3:$O$143,MATCH(Men[[#This Row],[Rider]],'[1]R1 Anstey XCO'!$E$3:$E$143,0)),"")</calculatedColumnFormula>
    </tableColumn>
    <tableColumn id="3" xr3:uid="{A98449F4-F779-E44B-8CB1-39D7BD4A32BD}" name="Eagle XCO Points (R2)" dataDxfId="25">
      <calculatedColumnFormula>_xlfn.IFNA(INDEX('[1]R2 Eagle XCO'!$P$3:$P$145,MATCH(Men[[#This Row],[Rider]],'[1]R2 Eagle XCO'!$E$3:$E$145,0)),"")</calculatedColumnFormula>
    </tableColumn>
    <tableColumn id="4" xr3:uid="{806E57CC-60DC-F04C-8B07-821C0B304108}" name="Kinchina CP Points (R3)" dataDxfId="24">
      <calculatedColumnFormula>_xlfn.IFNA(INDEX('[1]R3 Kinchina XCO'!$P$3:$P$145,MATCH(Men[[#This Row],[Rider]],'[1]R3 Kinchina XCO'!$E$3:$E$145,0)),"")</calculatedColumnFormula>
    </tableColumn>
    <tableColumn id="5" xr3:uid="{CF927E13-59E0-C14F-8E3E-E83565E373F7}" name="Melrose XCO 1 Points (R4)" dataDxfId="23"/>
    <tableColumn id="6" xr3:uid="{429F9809-3A84-0649-A0D3-8CAD413F7923}" name="Melrose XCO 2 Points (R5)" dataDxfId="22"/>
    <tableColumn id="7" xr3:uid="{F05352E8-F8F4-6540-B7C9-03641AB2DB67}" name="Total" dataDxfId="21">
      <calculatedColumnFormula>SUM(B18:F18)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61D8780-E448-4947-A8CA-D250355E579F}" name="Women" displayName="Women" ref="J17:P44" totalsRowShown="0" headerRowDxfId="20" dataDxfId="19" headerRowBorderDxfId="17" tableBorderDxfId="18">
  <autoFilter ref="J17:P44" xr:uid="{B903561D-C695-B14A-9A4E-57C25E80B328}"/>
  <sortState xmlns:xlrd2="http://schemas.microsoft.com/office/spreadsheetml/2017/richdata2" ref="J18:P44">
    <sortCondition descending="1" ref="P17:P44"/>
  </sortState>
  <tableColumns count="7">
    <tableColumn id="1" xr3:uid="{C144231D-87CC-BA43-8095-723A302E8A1E}" name="Rider" dataDxfId="16"/>
    <tableColumn id="2" xr3:uid="{8EA54440-31D8-0C4B-BDF8-6EDB644199FE}" name="Anstey XCO Points (R1)" dataDxfId="15">
      <calculatedColumnFormula>_xlfn.IFNA(INDEX('[1]R1 Anstey XCO'!$O$3:$O$143,MATCH(Women[[#This Row],[Rider]],'[1]R1 Anstey XCO'!$E$3:$E$143,0)),"")</calculatedColumnFormula>
    </tableColumn>
    <tableColumn id="3" xr3:uid="{5D31BA54-979A-0841-A664-736DB655F8EB}" name="Eagle XCO Points (R2)" dataDxfId="14">
      <calculatedColumnFormula>_xlfn.IFNA(INDEX('[1]R2 Eagle XCO'!$P$3:$P$145,MATCH(Women[[#This Row],[Rider]],'[1]R2 Eagle XCO'!$E$3:$E$145,0)),"")</calculatedColumnFormula>
    </tableColumn>
    <tableColumn id="4" xr3:uid="{45946AF4-1F45-0B4C-A04C-58CFAA9E8BCB}" name="Kinchina CP Points (R3)" dataDxfId="13">
      <calculatedColumnFormula>_xlfn.IFNA(INDEX('[1]R3 Kinchina XCO'!$P$3:$P$145,MATCH(Women[[#This Row],[Rider]],'[1]R3 Kinchina XCO'!$E$3:$E$145,0)),"")</calculatedColumnFormula>
    </tableColumn>
    <tableColumn id="5" xr3:uid="{0AE935F6-BBD3-2E48-B3F5-5F9A242A4E8C}" name="Melrose XCO 1 Points (R4)" dataDxfId="12"/>
    <tableColumn id="6" xr3:uid="{3B9EEDFC-C42E-C949-9C6D-7475C0F6A5AB}" name="Melrose XCO 2 Points (R5)" dataDxfId="11"/>
    <tableColumn id="7" xr3:uid="{B8EE17B4-0A8C-9345-A777-A00E760F35AE}" name="Total" dataDxfId="10">
      <calculatedColumnFormula>SUM(Women[[#This Row],[Anstey XCO Points (R1)]:[Melrose XCO 2 Points (R5)]])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98E1802-4096-BD43-AAE0-0A449BF12942}" name="Junior" displayName="Junior" ref="S17:Y72" totalsRowShown="0" headerRowDxfId="9" dataDxfId="8" tableBorderDxfId="7">
  <autoFilter ref="S17:Y72" xr:uid="{4C7F18A0-FF0B-F040-9D17-FC50724DFFAD}"/>
  <sortState xmlns:xlrd2="http://schemas.microsoft.com/office/spreadsheetml/2017/richdata2" ref="S18:Y72">
    <sortCondition descending="1" ref="Y17:Y72"/>
  </sortState>
  <tableColumns count="7">
    <tableColumn id="1" xr3:uid="{08AAF182-F581-7F47-8194-9D76DD7EABC1}" name="Rider" dataDxfId="6"/>
    <tableColumn id="2" xr3:uid="{1F1A26A6-5855-F84B-A010-FBED57941AFB}" name="Anstey XCO Points (R1)" dataDxfId="5">
      <calculatedColumnFormula>_xlfn.IFNA(INDEX('[1]R1 Anstey XCO'!$O$3:$O$143,MATCH(Junior[[#This Row],[Rider]],'[1]R1 Anstey XCO'!$E$3:$E$143,0)),"")</calculatedColumnFormula>
    </tableColumn>
    <tableColumn id="3" xr3:uid="{EFAD5F36-DED8-3E49-BBA9-981D0D7BEEBF}" name="Eagle XCO Points (R2)" dataDxfId="4">
      <calculatedColumnFormula>_xlfn.IFNA(INDEX('[1]R2 Eagle XCO'!$P$3:$P$145,MATCH(Junior[[#This Row],[Rider]],'[1]R2 Eagle XCO'!$E$3:$E$145,0)),"")</calculatedColumnFormula>
    </tableColumn>
    <tableColumn id="4" xr3:uid="{10B725E3-216F-0245-B89A-60BC86238161}" name="Kinchina CP Points (R3)" dataDxfId="3">
      <calculatedColumnFormula>_xlfn.IFNA(INDEX('[1]R3 Kinchina XCO'!$P$3:$P$145,MATCH(Junior[[#This Row],[Rider]],'[1]R3 Kinchina XCO'!$E$3:$E$145,0)),"")</calculatedColumnFormula>
    </tableColumn>
    <tableColumn id="5" xr3:uid="{F3570894-3B13-DB43-A617-80D38B81AD50}" name="Melrose XCO 1 Points (R4)" dataDxfId="2"/>
    <tableColumn id="6" xr3:uid="{3EEC9A03-36A8-454B-8046-0F3260CFC899}" name="Melrose XCO 2 Points (R5)" dataDxfId="1"/>
    <tableColumn id="7" xr3:uid="{3EAF85BA-2FF2-5D45-98EA-5DA78E41F770}" name="Total" dataDxfId="0">
      <calculatedColumnFormula>SUM(Junior[[#This Row],[Anstey XCO Points (R1)]:[Melrose XCO 2 Points (R5)]])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D5C26-03B5-FC43-B445-A4C757C31A4F}">
  <dimension ref="A1:AC193"/>
  <sheetViews>
    <sheetView tabSelected="1" workbookViewId="0">
      <selection activeCell="J50" sqref="J50"/>
    </sheetView>
  </sheetViews>
  <sheetFormatPr baseColWidth="10" defaultColWidth="8.83203125" defaultRowHeight="16" x14ac:dyDescent="0.2"/>
  <cols>
    <col min="1" max="1" width="25.6640625" style="42" customWidth="1"/>
    <col min="2" max="8" width="15.6640625" customWidth="1"/>
    <col min="10" max="10" width="21.33203125" customWidth="1"/>
    <col min="11" max="17" width="15.6640625" customWidth="1"/>
    <col min="19" max="19" width="19.33203125" customWidth="1"/>
    <col min="20" max="26" width="15.6640625" customWidth="1"/>
  </cols>
  <sheetData>
    <row r="1" spans="1:29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x14ac:dyDescent="0.2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x14ac:dyDescent="0.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x14ac:dyDescent="0.2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x14ac:dyDescent="0.2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x14ac:dyDescent="0.2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x14ac:dyDescent="0.2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x14ac:dyDescent="0.2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x14ac:dyDescent="0.2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x14ac:dyDescent="0.2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x14ac:dyDescent="0.2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x14ac:dyDescent="0.2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27" thickBot="1" x14ac:dyDescent="0.35">
      <c r="A15" s="1"/>
      <c r="B15" s="2"/>
      <c r="D15" s="3" t="s">
        <v>0</v>
      </c>
      <c r="E15" s="4"/>
      <c r="F15" s="2"/>
      <c r="G15" s="2"/>
      <c r="H15" s="2"/>
      <c r="I15" s="2"/>
      <c r="J15" s="2"/>
      <c r="K15" s="2"/>
      <c r="L15" s="3" t="s">
        <v>0</v>
      </c>
      <c r="M15" s="4"/>
      <c r="N15" s="2"/>
      <c r="O15" s="2"/>
      <c r="P15" s="2"/>
      <c r="Q15" s="2"/>
      <c r="R15" s="2"/>
      <c r="S15" s="2"/>
      <c r="T15" s="2"/>
      <c r="V15" s="3" t="s">
        <v>0</v>
      </c>
      <c r="W15" s="4"/>
      <c r="X15" s="2"/>
      <c r="Y15" s="2"/>
      <c r="Z15" s="2"/>
      <c r="AA15" s="2"/>
      <c r="AB15" s="2"/>
      <c r="AC15" s="2"/>
    </row>
    <row r="16" spans="1:29" ht="27" thickBot="1" x14ac:dyDescent="0.35">
      <c r="A16" s="5" t="s">
        <v>1</v>
      </c>
      <c r="B16" s="6"/>
      <c r="C16" s="6"/>
      <c r="D16" s="6"/>
      <c r="E16" s="6"/>
      <c r="F16" s="6"/>
      <c r="G16" s="6"/>
      <c r="H16" s="7"/>
      <c r="I16" s="2"/>
      <c r="J16" s="5" t="s">
        <v>2</v>
      </c>
      <c r="K16" s="6"/>
      <c r="L16" s="6"/>
      <c r="M16" s="6"/>
      <c r="N16" s="6"/>
      <c r="O16" s="6"/>
      <c r="P16" s="6"/>
      <c r="Q16" s="8"/>
      <c r="R16" s="2"/>
      <c r="S16" s="9" t="s">
        <v>3</v>
      </c>
      <c r="T16" s="10"/>
      <c r="U16" s="10"/>
      <c r="V16" s="10"/>
      <c r="W16" s="10"/>
      <c r="X16" s="10"/>
      <c r="Y16" s="10"/>
      <c r="Z16" s="7"/>
      <c r="AA16" s="2"/>
      <c r="AB16" s="2"/>
      <c r="AC16" s="2"/>
    </row>
    <row r="17" spans="1:29" s="22" customFormat="1" ht="35" thickBot="1" x14ac:dyDescent="0.25">
      <c r="A17" s="11" t="s">
        <v>4</v>
      </c>
      <c r="B17" s="12" t="s">
        <v>5</v>
      </c>
      <c r="C17" s="12" t="s">
        <v>6</v>
      </c>
      <c r="D17" s="12" t="s">
        <v>7</v>
      </c>
      <c r="E17" s="12" t="s">
        <v>8</v>
      </c>
      <c r="F17" s="12" t="s">
        <v>9</v>
      </c>
      <c r="G17" s="13" t="s">
        <v>10</v>
      </c>
      <c r="H17" s="14" t="s">
        <v>11</v>
      </c>
      <c r="I17" s="15"/>
      <c r="J17" s="16" t="s">
        <v>4</v>
      </c>
      <c r="K17" s="17" t="s">
        <v>5</v>
      </c>
      <c r="L17" s="17" t="s">
        <v>6</v>
      </c>
      <c r="M17" s="17" t="s">
        <v>7</v>
      </c>
      <c r="N17" s="17" t="s">
        <v>8</v>
      </c>
      <c r="O17" s="17" t="s">
        <v>9</v>
      </c>
      <c r="P17" s="18" t="s">
        <v>10</v>
      </c>
      <c r="Q17" s="19" t="s">
        <v>11</v>
      </c>
      <c r="R17" s="15"/>
      <c r="S17" s="20" t="s">
        <v>4</v>
      </c>
      <c r="T17" s="20" t="s">
        <v>5</v>
      </c>
      <c r="U17" s="20" t="s">
        <v>6</v>
      </c>
      <c r="V17" s="20" t="s">
        <v>7</v>
      </c>
      <c r="W17" s="20" t="s">
        <v>8</v>
      </c>
      <c r="X17" s="20" t="s">
        <v>9</v>
      </c>
      <c r="Y17" s="21" t="s">
        <v>10</v>
      </c>
      <c r="Z17" s="20" t="s">
        <v>11</v>
      </c>
      <c r="AA17" s="15"/>
      <c r="AB17" s="15"/>
      <c r="AC17" s="15"/>
    </row>
    <row r="18" spans="1:29" ht="17" thickBot="1" x14ac:dyDescent="0.25">
      <c r="A18" s="23" t="s">
        <v>12</v>
      </c>
      <c r="B18" s="24">
        <f>_xlfn.IFNA(INDEX('[1]R1 Anstey XCO'!$O$3:$O$143,MATCH(Men[[#This Row],[Rider]],'[1]R1 Anstey XCO'!$E$3:$E$143,0)),"")</f>
        <v>500</v>
      </c>
      <c r="C18" s="24">
        <f>_xlfn.IFNA(INDEX('[1]R2 Eagle XCO'!$P$3:$P$145,MATCH(Men[[#This Row],[Rider]],'[1]R2 Eagle XCO'!$E$3:$E$145,0)),"")</f>
        <v>390</v>
      </c>
      <c r="D18" s="24">
        <f>_xlfn.IFNA(INDEX('[1]R3 Kinchina XCO'!$P$3:$P$145,MATCH(Men[[#This Row],[Rider]],'[1]R3 Kinchina XCO'!$E$3:$E$145,0)),"")</f>
        <v>450</v>
      </c>
      <c r="E18" s="24"/>
      <c r="F18" s="24"/>
      <c r="G18" s="25">
        <f t="shared" ref="G18:G81" si="0">SUM(B18:F18)</f>
        <v>1340</v>
      </c>
      <c r="H18" s="26">
        <f t="array" ref="H18">101-SUM(IF(G18&gt;$G$18:$G$152,1/COUNTIF($G$18:$G$152,$G$18:$G$152)))</f>
        <v>1.0000000000000711</v>
      </c>
      <c r="I18" s="2"/>
      <c r="J18" s="27" t="s">
        <v>13</v>
      </c>
      <c r="K18" s="28">
        <f>_xlfn.IFNA(INDEX('[1]R1 Anstey XCO'!$O$3:$O$143,MATCH(Women[[#This Row],[Rider]],'[1]R1 Anstey XCO'!$E$3:$E$143,0)),"")</f>
        <v>450</v>
      </c>
      <c r="L18" s="28">
        <f>_xlfn.IFNA(INDEX('[1]R2 Eagle XCO'!$P$3:$P$145,MATCH(Women[[#This Row],[Rider]],'[1]R2 Eagle XCO'!$E$3:$E$145,0)),"")</f>
        <v>420</v>
      </c>
      <c r="M18" s="28">
        <f>_xlfn.IFNA(INDEX('[1]R3 Kinchina XCO'!$P$3:$P$145,MATCH(Women[[#This Row],[Rider]],'[1]R3 Kinchina XCO'!$E$3:$E$145,0)),"")</f>
        <v>450</v>
      </c>
      <c r="N18" s="28"/>
      <c r="O18" s="28"/>
      <c r="P18" s="29">
        <f>SUM(Women[[#This Row],[Anstey XCO Points (R1)]:[Melrose XCO 2 Points (R5)]])</f>
        <v>1320</v>
      </c>
      <c r="Q18" s="30">
        <f t="array" ref="Q18">25-SUM(IF(P18&gt;$P$18:$P$44,1/COUNTIF($P$18:$P$44,$P$18:$P$44)))</f>
        <v>1</v>
      </c>
      <c r="R18" s="2"/>
      <c r="S18" s="31" t="s">
        <v>14</v>
      </c>
      <c r="T18" s="24">
        <f>_xlfn.IFNA(INDEX('[1]R1 Anstey XCO'!$O$3:$O$143,MATCH(Junior[[#This Row],[Rider]],'[1]R1 Anstey XCO'!$E$3:$E$143,0)),"")</f>
        <v>500</v>
      </c>
      <c r="U18" s="24">
        <f>_xlfn.IFNA(INDEX('[1]R2 Eagle XCO'!$P$3:$P$145,MATCH(Junior[[#This Row],[Rider]],'[1]R2 Eagle XCO'!$E$3:$E$145,0)),"")</f>
        <v>500</v>
      </c>
      <c r="V18" s="32">
        <f>_xlfn.IFNA(INDEX('[1]R3 Kinchina XCO'!$P$3:$P$145,MATCH(Junior[[#This Row],[Rider]],'[1]R3 Kinchina XCO'!$E$3:$E$145,0)),"")</f>
        <v>500</v>
      </c>
      <c r="W18" s="32"/>
      <c r="X18" s="32"/>
      <c r="Y18" s="33">
        <f>SUM(Junior[[#This Row],[Anstey XCO Points (R1)]:[Melrose XCO 2 Points (R5)]])</f>
        <v>1500</v>
      </c>
      <c r="Z18" s="32">
        <f t="array" ref="Z18">41-SUM(IF(Y18&gt;$Y$18:$Y$72,1/COUNTIF($Y$18:$Y$72,$Y$18:$Y$72)))</f>
        <v>1</v>
      </c>
      <c r="AA18" s="2"/>
      <c r="AB18" s="2"/>
      <c r="AC18" s="2"/>
    </row>
    <row r="19" spans="1:29" ht="17" thickBot="1" x14ac:dyDescent="0.25">
      <c r="A19" s="34" t="s">
        <v>15</v>
      </c>
      <c r="B19" s="28">
        <f>_xlfn.IFNA(INDEX('[1]R1 Anstey XCO'!$O$3:$O$143,MATCH(Men[[#This Row],[Rider]],'[1]R1 Anstey XCO'!$E$3:$E$143,0)),"")</f>
        <v>450</v>
      </c>
      <c r="C19" s="28">
        <f>_xlfn.IFNA(INDEX('[1]R2 Eagle XCO'!$P$3:$P$145,MATCH(Men[[#This Row],[Rider]],'[1]R2 Eagle XCO'!$E$3:$E$145,0)),"")</f>
        <v>420</v>
      </c>
      <c r="D19" s="24">
        <f>_xlfn.IFNA(INDEX('[1]R3 Kinchina XCO'!$P$3:$P$145,MATCH(Men[[#This Row],[Rider]],'[1]R3 Kinchina XCO'!$E$3:$E$145,0)),"")</f>
        <v>420</v>
      </c>
      <c r="E19" s="28"/>
      <c r="F19" s="28"/>
      <c r="G19" s="29">
        <f t="shared" si="0"/>
        <v>1290</v>
      </c>
      <c r="H19" s="26">
        <f t="array" ref="H19">101-SUM(IF(G19&gt;$G$18:$G$152,1/COUNTIF($G$18:$G$152,$G$18:$G$152)))</f>
        <v>2.0000000000000711</v>
      </c>
      <c r="I19" s="2"/>
      <c r="J19" s="27" t="s">
        <v>16</v>
      </c>
      <c r="K19" s="28">
        <f>_xlfn.IFNA(INDEX('[1]R1 Anstey XCO'!$O$3:$O$143,MATCH(Women[[#This Row],[Rider]],'[1]R1 Anstey XCO'!$E$3:$E$143,0)),"")</f>
        <v>360</v>
      </c>
      <c r="L19" s="28">
        <f>_xlfn.IFNA(INDEX('[1]R2 Eagle XCO'!$P$3:$P$145,MATCH(Women[[#This Row],[Rider]],'[1]R2 Eagle XCO'!$E$3:$E$145,0)),"")</f>
        <v>400</v>
      </c>
      <c r="M19" s="28">
        <f>_xlfn.IFNA(INDEX('[1]R3 Kinchina XCO'!$P$3:$P$145,MATCH(Women[[#This Row],[Rider]],'[1]R3 Kinchina XCO'!$E$3:$E$145,0)),"")</f>
        <v>400</v>
      </c>
      <c r="N19" s="28"/>
      <c r="O19" s="28"/>
      <c r="P19" s="25">
        <f>SUM(Women[[#This Row],[Anstey XCO Points (R1)]:[Melrose XCO 2 Points (R5)]])</f>
        <v>1160</v>
      </c>
      <c r="Q19" s="35">
        <f t="array" ref="Q19">25-SUM(IF(P19&gt;$P$18:$P$44,1/COUNTIF($P$18:$P$44,$P$18:$P$44)))</f>
        <v>2</v>
      </c>
      <c r="R19" s="2"/>
      <c r="S19" s="31" t="s">
        <v>17</v>
      </c>
      <c r="T19" s="28">
        <f>_xlfn.IFNA(INDEX('[1]R1 Anstey XCO'!$O$3:$O$143,MATCH(Junior[[#This Row],[Rider]],'[1]R1 Anstey XCO'!$E$3:$E$143,0)),"")</f>
        <v>500</v>
      </c>
      <c r="U19" s="28">
        <f>_xlfn.IFNA(INDEX('[1]R2 Eagle XCO'!$P$3:$P$145,MATCH(Junior[[#This Row],[Rider]],'[1]R2 Eagle XCO'!$E$3:$E$145,0)),"")</f>
        <v>500</v>
      </c>
      <c r="V19" s="28">
        <f>_xlfn.IFNA(INDEX('[1]R3 Kinchina XCO'!$P$3:$P$145,MATCH(Junior[[#This Row],[Rider]],'[1]R3 Kinchina XCO'!$E$3:$E$145,0)),"")</f>
        <v>500</v>
      </c>
      <c r="W19" s="28"/>
      <c r="X19" s="28"/>
      <c r="Y19" s="29">
        <f>SUM(Junior[[#This Row],[Anstey XCO Points (R1)]:[Melrose XCO 2 Points (R5)]])</f>
        <v>1500</v>
      </c>
      <c r="Z19" s="32">
        <f t="array" ref="Z19">41-SUM(IF(Y19&gt;$Y$18:$Y$72,1/COUNTIF($Y$18:$Y$72,$Y$18:$Y$72)))</f>
        <v>1</v>
      </c>
      <c r="AA19" s="2"/>
      <c r="AB19" s="2"/>
      <c r="AC19" s="2"/>
    </row>
    <row r="20" spans="1:29" ht="17" thickBot="1" x14ac:dyDescent="0.25">
      <c r="A20" s="34" t="s">
        <v>18</v>
      </c>
      <c r="B20" s="28">
        <f>_xlfn.IFNA(INDEX('[1]R1 Anstey XCO'!$O$3:$O$143,MATCH(Men[[#This Row],[Rider]],'[1]R1 Anstey XCO'!$E$3:$E$143,0)),"")</f>
        <v>320</v>
      </c>
      <c r="C20" s="28">
        <f>_xlfn.IFNA(INDEX('[1]R2 Eagle XCO'!$P$3:$P$145,MATCH(Men[[#This Row],[Rider]],'[1]R2 Eagle XCO'!$E$3:$E$145,0)),"")</f>
        <v>370</v>
      </c>
      <c r="D20" s="24">
        <f>_xlfn.IFNA(INDEX('[1]R3 Kinchina XCO'!$P$3:$P$145,MATCH(Men[[#This Row],[Rider]],'[1]R3 Kinchina XCO'!$E$3:$E$145,0)),"")</f>
        <v>400</v>
      </c>
      <c r="E20" s="28"/>
      <c r="F20" s="28"/>
      <c r="G20" s="29">
        <f t="shared" si="0"/>
        <v>1090</v>
      </c>
      <c r="H20" s="26">
        <f t="array" ref="H20">101-SUM(IF(G20&gt;$G$18:$G$152,1/COUNTIF($G$18:$G$152,$G$18:$G$152)))</f>
        <v>3.0000000000000711</v>
      </c>
      <c r="I20" s="2"/>
      <c r="J20" s="27" t="s">
        <v>19</v>
      </c>
      <c r="K20" s="28">
        <f>_xlfn.IFNA(INDEX('[1]R1 Anstey XCO'!$O$3:$O$143,MATCH(Women[[#This Row],[Rider]],'[1]R1 Anstey XCO'!$E$3:$E$143,0)),"")</f>
        <v>400</v>
      </c>
      <c r="L20" s="28">
        <f>_xlfn.IFNA(INDEX('[1]R2 Eagle XCO'!$P$3:$P$145,MATCH(Women[[#This Row],[Rider]],'[1]R2 Eagle XCO'!$E$3:$E$145,0)),"")</f>
        <v>360</v>
      </c>
      <c r="M20" s="28">
        <f>_xlfn.IFNA(INDEX('[1]R3 Kinchina XCO'!$P$3:$P$145,MATCH(Women[[#This Row],[Rider]],'[1]R3 Kinchina XCO'!$E$3:$E$145,0)),"")</f>
        <v>360</v>
      </c>
      <c r="N20" s="28"/>
      <c r="O20" s="28"/>
      <c r="P20" s="25">
        <f>SUM(Women[[#This Row],[Anstey XCO Points (R1)]:[Melrose XCO 2 Points (R5)]])</f>
        <v>1120</v>
      </c>
      <c r="Q20" s="35">
        <f t="array" ref="Q20">25-SUM(IF(P20&gt;$P$18:$P$44,1/COUNTIF($P$18:$P$44,$P$18:$P$44)))</f>
        <v>3</v>
      </c>
      <c r="R20" s="2"/>
      <c r="S20" s="31" t="s">
        <v>20</v>
      </c>
      <c r="T20" s="28">
        <f>_xlfn.IFNA(INDEX('[1]R1 Anstey XCO'!$O$3:$O$143,MATCH(Junior[[#This Row],[Rider]],'[1]R1 Anstey XCO'!$E$3:$E$143,0)),"")</f>
        <v>500</v>
      </c>
      <c r="U20" s="28">
        <f>_xlfn.IFNA(INDEX('[1]R2 Eagle XCO'!$P$3:$P$145,MATCH(Junior[[#This Row],[Rider]],'[1]R2 Eagle XCO'!$E$3:$E$145,0)),"")</f>
        <v>500</v>
      </c>
      <c r="V20" s="28">
        <f>_xlfn.IFNA(INDEX('[1]R3 Kinchina XCO'!$P$3:$P$145,MATCH(Junior[[#This Row],[Rider]],'[1]R3 Kinchina XCO'!$E$3:$E$145,0)),"")</f>
        <v>500</v>
      </c>
      <c r="W20" s="28"/>
      <c r="X20" s="28"/>
      <c r="Y20" s="29">
        <f>SUM(Junior[[#This Row],[Anstey XCO Points (R1)]:[Melrose XCO 2 Points (R5)]])</f>
        <v>1500</v>
      </c>
      <c r="Z20" s="32">
        <f t="array" ref="Z20">41-SUM(IF(Y20&gt;$Y$18:$Y$72,1/COUNTIF($Y$18:$Y$72,$Y$18:$Y$72)))</f>
        <v>1</v>
      </c>
      <c r="AA20" s="2"/>
      <c r="AB20" s="2"/>
      <c r="AC20" s="2"/>
    </row>
    <row r="21" spans="1:29" ht="17" thickBot="1" x14ac:dyDescent="0.25">
      <c r="A21" s="34" t="s">
        <v>21</v>
      </c>
      <c r="B21" s="28">
        <f>_xlfn.IFNA(INDEX('[1]R1 Anstey XCO'!$O$3:$O$143,MATCH(Men[[#This Row],[Rider]],'[1]R1 Anstey XCO'!$E$3:$E$143,0)),"")</f>
        <v>350</v>
      </c>
      <c r="C21" s="28">
        <f>_xlfn.IFNA(INDEX('[1]R2 Eagle XCO'!$P$3:$P$145,MATCH(Men[[#This Row],[Rider]],'[1]R2 Eagle XCO'!$E$3:$E$145,0)),"")</f>
        <v>340</v>
      </c>
      <c r="D21" s="24">
        <f>_xlfn.IFNA(INDEX('[1]R3 Kinchina XCO'!$P$3:$P$145,MATCH(Men[[#This Row],[Rider]],'[1]R3 Kinchina XCO'!$E$3:$E$145,0)),"")</f>
        <v>370</v>
      </c>
      <c r="E21" s="28"/>
      <c r="F21" s="28"/>
      <c r="G21" s="29">
        <f t="shared" si="0"/>
        <v>1060</v>
      </c>
      <c r="H21" s="26">
        <f t="array" ref="H21">101-SUM(IF(G21&gt;$G$18:$G$152,1/COUNTIF($G$18:$G$152,$G$18:$G$152)))</f>
        <v>4.0000000000000426</v>
      </c>
      <c r="I21" s="2"/>
      <c r="J21" s="27" t="s">
        <v>22</v>
      </c>
      <c r="K21" s="28" t="str">
        <f>_xlfn.IFNA(INDEX('[1]R1 Anstey XCO'!$O$3:$O$143,MATCH(Women[[#This Row],[Rider]],'[1]R1 Anstey XCO'!$E$3:$E$143,0)),"")</f>
        <v/>
      </c>
      <c r="L21" s="28">
        <f>_xlfn.IFNA(INDEX('[1]R2 Eagle XCO'!$P$3:$P$145,MATCH(Women[[#This Row],[Rider]],'[1]R2 Eagle XCO'!$E$3:$E$145,0)),"")</f>
        <v>500</v>
      </c>
      <c r="M21" s="28">
        <f>_xlfn.IFNA(INDEX('[1]R3 Kinchina XCO'!$P$3:$P$145,MATCH(Women[[#This Row],[Rider]],'[1]R3 Kinchina XCO'!$E$3:$E$145,0)),"")</f>
        <v>500</v>
      </c>
      <c r="N21" s="28"/>
      <c r="O21" s="28"/>
      <c r="P21" s="25">
        <f>SUM(Women[[#This Row],[Anstey XCO Points (R1)]:[Melrose XCO 2 Points (R5)]])</f>
        <v>1000</v>
      </c>
      <c r="Q21" s="35">
        <f t="array" ref="Q21">25-SUM(IF(P21&gt;$P$18:$P$44,1/COUNTIF($P$18:$P$44,$P$18:$P$44)))</f>
        <v>4</v>
      </c>
      <c r="R21" s="2"/>
      <c r="S21" s="31" t="s">
        <v>23</v>
      </c>
      <c r="T21" s="28">
        <f>_xlfn.IFNA(INDEX('[1]R1 Anstey XCO'!$O$3:$O$143,MATCH(Junior[[#This Row],[Rider]],'[1]R1 Anstey XCO'!$E$3:$E$143,0)),"")</f>
        <v>500</v>
      </c>
      <c r="U21" s="28">
        <f>_xlfn.IFNA(INDEX('[1]R2 Eagle XCO'!$P$3:$P$145,MATCH(Junior[[#This Row],[Rider]],'[1]R2 Eagle XCO'!$E$3:$E$145,0)),"")</f>
        <v>500</v>
      </c>
      <c r="V21" s="28">
        <f>_xlfn.IFNA(INDEX('[1]R3 Kinchina XCO'!$P$3:$P$145,MATCH(Junior[[#This Row],[Rider]],'[1]R3 Kinchina XCO'!$E$3:$E$145,0)),"")</f>
        <v>500</v>
      </c>
      <c r="W21" s="28"/>
      <c r="X21" s="28"/>
      <c r="Y21" s="29">
        <f>SUM(Junior[[#This Row],[Anstey XCO Points (R1)]:[Melrose XCO 2 Points (R5)]])</f>
        <v>1500</v>
      </c>
      <c r="Z21" s="32">
        <f t="array" ref="Z21">41-SUM(IF(Y21&gt;$Y$18:$Y$72,1/COUNTIF($Y$18:$Y$72,$Y$18:$Y$72)))</f>
        <v>1</v>
      </c>
      <c r="AA21" s="2"/>
      <c r="AB21" s="2"/>
      <c r="AC21" s="2"/>
    </row>
    <row r="22" spans="1:29" ht="17" thickBot="1" x14ac:dyDescent="0.25">
      <c r="A22" s="34" t="s">
        <v>24</v>
      </c>
      <c r="B22" s="28">
        <f>_xlfn.IFNA(INDEX('[1]R1 Anstey XCO'!$O$3:$O$143,MATCH(Men[[#This Row],[Rider]],'[1]R1 Anstey XCO'!$E$3:$E$143,0)),"")</f>
        <v>304</v>
      </c>
      <c r="C22" s="28">
        <f>_xlfn.IFNA(INDEX('[1]R2 Eagle XCO'!$P$3:$P$145,MATCH(Men[[#This Row],[Rider]],'[1]R2 Eagle XCO'!$E$3:$E$145,0)),"")</f>
        <v>400</v>
      </c>
      <c r="D22" s="24">
        <f>_xlfn.IFNA(INDEX('[1]R3 Kinchina XCO'!$P$3:$P$145,MATCH(Men[[#This Row],[Rider]],'[1]R3 Kinchina XCO'!$E$3:$E$145,0)),"")</f>
        <v>336</v>
      </c>
      <c r="E22" s="28"/>
      <c r="F22" s="28"/>
      <c r="G22" s="29">
        <f t="shared" si="0"/>
        <v>1040</v>
      </c>
      <c r="H22" s="26">
        <f t="array" ref="H22">101-SUM(IF(G22&gt;$G$18:$G$152,1/COUNTIF($G$18:$G$152,$G$18:$G$152)))</f>
        <v>5.0000000000000426</v>
      </c>
      <c r="I22" s="2"/>
      <c r="J22" s="27" t="s">
        <v>25</v>
      </c>
      <c r="K22" s="28">
        <f>_xlfn.IFNA(INDEX('[1]R1 Anstey XCO'!$O$3:$O$143,MATCH(Women[[#This Row],[Rider]],'[1]R1 Anstey XCO'!$E$3:$E$143,0)),"")</f>
        <v>288</v>
      </c>
      <c r="L22" s="28">
        <f>_xlfn.IFNA(INDEX('[1]R2 Eagle XCO'!$P$3:$P$145,MATCH(Women[[#This Row],[Rider]],'[1]R2 Eagle XCO'!$E$3:$E$145,0)),"")</f>
        <v>315</v>
      </c>
      <c r="M22" s="28">
        <f>_xlfn.IFNA(INDEX('[1]R3 Kinchina XCO'!$P$3:$P$145,MATCH(Women[[#This Row],[Rider]],'[1]R3 Kinchina XCO'!$E$3:$E$145,0)),"")</f>
        <v>350</v>
      </c>
      <c r="N22" s="28"/>
      <c r="O22" s="28"/>
      <c r="P22" s="25">
        <f>SUM(Women[[#This Row],[Anstey XCO Points (R1)]:[Melrose XCO 2 Points (R5)]])</f>
        <v>953</v>
      </c>
      <c r="Q22" s="35">
        <f t="array" ref="Q22">25-SUM(IF(P22&gt;$P$18:$P$44,1/COUNTIF($P$18:$P$44,$P$18:$P$44)))</f>
        <v>5</v>
      </c>
      <c r="R22" s="2"/>
      <c r="S22" s="31" t="s">
        <v>26</v>
      </c>
      <c r="T22" s="28">
        <f>_xlfn.IFNA(INDEX('[1]R1 Anstey XCO'!$O$3:$O$143,MATCH(Junior[[#This Row],[Rider]],'[1]R1 Anstey XCO'!$E$3:$E$143,0)),"")</f>
        <v>500</v>
      </c>
      <c r="U22" s="28">
        <f>_xlfn.IFNA(INDEX('[1]R2 Eagle XCO'!$P$3:$P$145,MATCH(Junior[[#This Row],[Rider]],'[1]R2 Eagle XCO'!$E$3:$E$145,0)),"")</f>
        <v>450</v>
      </c>
      <c r="V22" s="28">
        <f>_xlfn.IFNA(INDEX('[1]R3 Kinchina XCO'!$P$3:$P$145,MATCH(Junior[[#This Row],[Rider]],'[1]R3 Kinchina XCO'!$E$3:$E$145,0)),"")</f>
        <v>500</v>
      </c>
      <c r="W22" s="28"/>
      <c r="X22" s="28"/>
      <c r="Y22" s="29">
        <f>SUM(Junior[[#This Row],[Anstey XCO Points (R1)]:[Melrose XCO 2 Points (R5)]])</f>
        <v>1450</v>
      </c>
      <c r="Z22" s="32">
        <f t="array" ref="Z22">41-SUM(IF(Y22&gt;$Y$18:$Y$72,1/COUNTIF($Y$18:$Y$72,$Y$18:$Y$72)))</f>
        <v>2</v>
      </c>
      <c r="AA22" s="2"/>
      <c r="AB22" s="2"/>
      <c r="AC22" s="2"/>
    </row>
    <row r="23" spans="1:29" ht="17" thickBot="1" x14ac:dyDescent="0.25">
      <c r="A23" s="34" t="s">
        <v>27</v>
      </c>
      <c r="B23" s="28">
        <f>_xlfn.IFNA(INDEX('[1]R1 Anstey XCO'!$O$3:$O$143,MATCH(Men[[#This Row],[Rider]],'[1]R1 Anstey XCO'!$E$3:$E$143,0)),"")</f>
        <v>312</v>
      </c>
      <c r="C23" s="28">
        <f>_xlfn.IFNA(INDEX('[1]R2 Eagle XCO'!$P$3:$P$145,MATCH(Men[[#This Row],[Rider]],'[1]R2 Eagle XCO'!$E$3:$E$145,0)),"")</f>
        <v>320</v>
      </c>
      <c r="D23" s="24">
        <f>_xlfn.IFNA(INDEX('[1]R3 Kinchina XCO'!$P$3:$P$145,MATCH(Men[[#This Row],[Rider]],'[1]R3 Kinchina XCO'!$E$3:$E$145,0)),"")</f>
        <v>400</v>
      </c>
      <c r="E23" s="28"/>
      <c r="F23" s="28"/>
      <c r="G23" s="29">
        <f t="shared" si="0"/>
        <v>1032</v>
      </c>
      <c r="H23" s="26">
        <f t="array" ref="H23">101-SUM(IF(G23&gt;$G$18:$G$152,1/COUNTIF($G$18:$G$152,$G$18:$G$152)))</f>
        <v>6.0000000000000426</v>
      </c>
      <c r="I23" s="2"/>
      <c r="J23" s="27" t="s">
        <v>28</v>
      </c>
      <c r="K23" s="28" t="str">
        <f>_xlfn.IFNA(INDEX('[1]R1 Anstey XCO'!$O$3:$O$143,MATCH(Women[[#This Row],[Rider]],'[1]R1 Anstey XCO'!$E$3:$E$143,0)),"")</f>
        <v/>
      </c>
      <c r="L23" s="28">
        <f>_xlfn.IFNA(INDEX('[1]R2 Eagle XCO'!$P$3:$P$145,MATCH(Women[[#This Row],[Rider]],'[1]R2 Eagle XCO'!$E$3:$E$145,0)),"")</f>
        <v>450</v>
      </c>
      <c r="M23" s="28">
        <f>_xlfn.IFNA(INDEX('[1]R3 Kinchina XCO'!$P$3:$P$145,MATCH(Women[[#This Row],[Rider]],'[1]R3 Kinchina XCO'!$E$3:$E$145,0)),"")</f>
        <v>420</v>
      </c>
      <c r="N23" s="28"/>
      <c r="O23" s="28"/>
      <c r="P23" s="25">
        <f>SUM(Women[[#This Row],[Anstey XCO Points (R1)]:[Melrose XCO 2 Points (R5)]])</f>
        <v>870</v>
      </c>
      <c r="Q23" s="35">
        <f t="array" ref="Q23">25-SUM(IF(P23&gt;$P$18:$P$44,1/COUNTIF($P$18:$P$44,$P$18:$P$44)))</f>
        <v>6</v>
      </c>
      <c r="R23" s="2"/>
      <c r="S23" s="31" t="s">
        <v>29</v>
      </c>
      <c r="T23" s="28">
        <f>_xlfn.IFNA(INDEX('[1]R1 Anstey XCO'!$O$3:$O$143,MATCH(Junior[[#This Row],[Rider]],'[1]R1 Anstey XCO'!$E$3:$E$143,0)),"")</f>
        <v>500</v>
      </c>
      <c r="U23" s="28">
        <f>_xlfn.IFNA(INDEX('[1]R2 Eagle XCO'!$P$3:$P$145,MATCH(Junior[[#This Row],[Rider]],'[1]R2 Eagle XCO'!$E$3:$E$145,0)),"")</f>
        <v>450</v>
      </c>
      <c r="V23" s="28">
        <f>_xlfn.IFNA(INDEX('[1]R3 Kinchina XCO'!$P$3:$P$145,MATCH(Junior[[#This Row],[Rider]],'[1]R3 Kinchina XCO'!$E$3:$E$145,0)),"")</f>
        <v>500</v>
      </c>
      <c r="W23" s="28"/>
      <c r="X23" s="28"/>
      <c r="Y23" s="29">
        <f>SUM(Junior[[#This Row],[Anstey XCO Points (R1)]:[Melrose XCO 2 Points (R5)]])</f>
        <v>1450</v>
      </c>
      <c r="Z23" s="32">
        <f t="array" ref="Z23">41-SUM(IF(Y23&gt;$Y$18:$Y$72,1/COUNTIF($Y$18:$Y$72,$Y$18:$Y$72)))</f>
        <v>2</v>
      </c>
      <c r="AA23" s="2"/>
      <c r="AB23" s="2"/>
      <c r="AC23" s="2"/>
    </row>
    <row r="24" spans="1:29" ht="17" thickBot="1" x14ac:dyDescent="0.25">
      <c r="A24" s="34" t="s">
        <v>30</v>
      </c>
      <c r="B24" s="28">
        <f>_xlfn.IFNA(INDEX('[1]R1 Anstey XCO'!$O$3:$O$143,MATCH(Men[[#This Row],[Rider]],'[1]R1 Anstey XCO'!$E$3:$E$143,0)),"")</f>
        <v>370</v>
      </c>
      <c r="C24" s="28">
        <f>_xlfn.IFNA(INDEX('[1]R2 Eagle XCO'!$P$3:$P$145,MATCH(Men[[#This Row],[Rider]],'[1]R2 Eagle XCO'!$E$3:$E$145,0)),"")</f>
        <v>330</v>
      </c>
      <c r="D24" s="24">
        <f>_xlfn.IFNA(INDEX('[1]R3 Kinchina XCO'!$P$3:$P$145,MATCH(Men[[#This Row],[Rider]],'[1]R3 Kinchina XCO'!$E$3:$E$145,0)),"")</f>
        <v>320</v>
      </c>
      <c r="E24" s="28"/>
      <c r="F24" s="28"/>
      <c r="G24" s="29">
        <f t="shared" si="0"/>
        <v>1020</v>
      </c>
      <c r="H24" s="26">
        <f t="array" ref="H24">101-SUM(IF(G24&gt;$G$18:$G$152,1/COUNTIF($G$18:$G$152,$G$18:$G$152)))</f>
        <v>7.0000000000000426</v>
      </c>
      <c r="I24" s="2"/>
      <c r="J24" s="27" t="s">
        <v>31</v>
      </c>
      <c r="K24" s="28">
        <f>_xlfn.IFNA(INDEX('[1]R1 Anstey XCO'!$O$3:$O$143,MATCH(Women[[#This Row],[Rider]],'[1]R1 Anstey XCO'!$E$3:$E$143,0)),"")</f>
        <v>280</v>
      </c>
      <c r="L24" s="28">
        <f>_xlfn.IFNA(INDEX('[1]R2 Eagle XCO'!$P$3:$P$145,MATCH(Women[[#This Row],[Rider]],'[1]R2 Eagle XCO'!$E$3:$E$145,0)),"")</f>
        <v>266</v>
      </c>
      <c r="M24" s="28">
        <f>_xlfn.IFNA(INDEX('[1]R3 Kinchina XCO'!$P$3:$P$145,MATCH(Women[[#This Row],[Rider]],'[1]R3 Kinchina XCO'!$E$3:$E$145,0)),"")</f>
        <v>273</v>
      </c>
      <c r="N24" s="28"/>
      <c r="O24" s="28"/>
      <c r="P24" s="25">
        <f>SUM(Women[[#This Row],[Anstey XCO Points (R1)]:[Melrose XCO 2 Points (R5)]])</f>
        <v>819</v>
      </c>
      <c r="Q24" s="35">
        <f t="array" ref="Q24">25-SUM(IF(P24&gt;$P$18:$P$44,1/COUNTIF($P$18:$P$44,$P$18:$P$44)))</f>
        <v>7</v>
      </c>
      <c r="R24" s="2"/>
      <c r="S24" s="31" t="s">
        <v>32</v>
      </c>
      <c r="T24" s="28">
        <f>_xlfn.IFNA(INDEX('[1]R1 Anstey XCO'!$O$3:$O$143,MATCH(Junior[[#This Row],[Rider]],'[1]R1 Anstey XCO'!$E$3:$E$143,0)),"")</f>
        <v>380</v>
      </c>
      <c r="U24" s="28">
        <f>_xlfn.IFNA(INDEX('[1]R2 Eagle XCO'!$P$3:$P$145,MATCH(Junior[[#This Row],[Rider]],'[1]R2 Eagle XCO'!$E$3:$E$145,0)),"")</f>
        <v>500</v>
      </c>
      <c r="V24" s="28">
        <f>_xlfn.IFNA(INDEX('[1]R3 Kinchina XCO'!$P$3:$P$145,MATCH(Junior[[#This Row],[Rider]],'[1]R3 Kinchina XCO'!$E$3:$E$145,0)),"")</f>
        <v>500</v>
      </c>
      <c r="W24" s="28"/>
      <c r="X24" s="28"/>
      <c r="Y24" s="29">
        <f>SUM(Junior[[#This Row],[Anstey XCO Points (R1)]:[Melrose XCO 2 Points (R5)]])</f>
        <v>1380</v>
      </c>
      <c r="Z24" s="32">
        <f t="array" ref="Z24">41-SUM(IF(Y24&gt;$Y$18:$Y$72,1/COUNTIF($Y$18:$Y$72,$Y$18:$Y$72)))</f>
        <v>3</v>
      </c>
      <c r="AA24" s="2"/>
      <c r="AB24" s="2"/>
      <c r="AC24" s="2"/>
    </row>
    <row r="25" spans="1:29" ht="17" thickBot="1" x14ac:dyDescent="0.25">
      <c r="A25" s="34" t="s">
        <v>33</v>
      </c>
      <c r="B25" s="28">
        <f>_xlfn.IFNA(INDEX('[1]R1 Anstey XCO'!$O$3:$O$143,MATCH(Men[[#This Row],[Rider]],'[1]R1 Anstey XCO'!$E$3:$E$143,0)),"")</f>
        <v>400</v>
      </c>
      <c r="C25" s="28">
        <f>_xlfn.IFNA(INDEX('[1]R2 Eagle XCO'!$P$3:$P$145,MATCH(Men[[#This Row],[Rider]],'[1]R2 Eagle XCO'!$E$3:$E$145,0)),"")</f>
        <v>300</v>
      </c>
      <c r="D25" s="24">
        <f>_xlfn.IFNA(INDEX('[1]R3 Kinchina XCO'!$P$3:$P$145,MATCH(Men[[#This Row],[Rider]],'[1]R3 Kinchina XCO'!$E$3:$E$145,0)),"")</f>
        <v>310</v>
      </c>
      <c r="E25" s="28"/>
      <c r="F25" s="28"/>
      <c r="G25" s="29">
        <f t="shared" si="0"/>
        <v>1010</v>
      </c>
      <c r="H25" s="26">
        <f t="array" ref="H25">101-SUM(IF(G25&gt;$G$18:$G$152,1/COUNTIF($G$18:$G$152,$G$18:$G$152)))</f>
        <v>8.0000000000000426</v>
      </c>
      <c r="I25" s="2"/>
      <c r="J25" s="27" t="s">
        <v>34</v>
      </c>
      <c r="K25" s="28">
        <f>_xlfn.IFNA(INDEX('[1]R1 Anstey XCO'!$O$3:$O$143,MATCH(Women[[#This Row],[Rider]],'[1]R1 Anstey XCO'!$E$3:$E$143,0)),"")</f>
        <v>350</v>
      </c>
      <c r="L25" s="28">
        <f>_xlfn.IFNA(INDEX('[1]R2 Eagle XCO'!$P$3:$P$145,MATCH(Women[[#This Row],[Rider]],'[1]R2 Eagle XCO'!$E$3:$E$145,0)),"")</f>
        <v>350</v>
      </c>
      <c r="M25" s="28" t="str">
        <f>_xlfn.IFNA(INDEX('[1]R3 Kinchina XCO'!$P$3:$P$145,MATCH(Women[[#This Row],[Rider]],'[1]R3 Kinchina XCO'!$E$3:$E$145,0)),"")</f>
        <v/>
      </c>
      <c r="N25" s="28"/>
      <c r="O25" s="28"/>
      <c r="P25" s="25">
        <f>SUM(Women[[#This Row],[Anstey XCO Points (R1)]:[Melrose XCO 2 Points (R5)]])</f>
        <v>700</v>
      </c>
      <c r="Q25" s="35">
        <f t="array" ref="Q25">25-SUM(IF(P25&gt;$P$18:$P$44,1/COUNTIF($P$18:$P$44,$P$18:$P$44)))</f>
        <v>8</v>
      </c>
      <c r="R25" s="2"/>
      <c r="S25" s="31" t="s">
        <v>35</v>
      </c>
      <c r="T25" s="28">
        <f>_xlfn.IFNA(INDEX('[1]R1 Anstey XCO'!$O$3:$O$143,MATCH(Junior[[#This Row],[Rider]],'[1]R1 Anstey XCO'!$E$3:$E$143,0)),"")</f>
        <v>500</v>
      </c>
      <c r="U25" s="28">
        <f>_xlfn.IFNA(INDEX('[1]R2 Eagle XCO'!$P$3:$P$145,MATCH(Junior[[#This Row],[Rider]],'[1]R2 Eagle XCO'!$E$3:$E$145,0)),"")</f>
        <v>420</v>
      </c>
      <c r="V25" s="28">
        <f>_xlfn.IFNA(INDEX('[1]R3 Kinchina XCO'!$P$3:$P$145,MATCH(Junior[[#This Row],[Rider]],'[1]R3 Kinchina XCO'!$E$3:$E$145,0)),"")</f>
        <v>450</v>
      </c>
      <c r="W25" s="28"/>
      <c r="X25" s="28"/>
      <c r="Y25" s="29">
        <f>SUM(Junior[[#This Row],[Anstey XCO Points (R1)]:[Melrose XCO 2 Points (R5)]])</f>
        <v>1370</v>
      </c>
      <c r="Z25" s="32">
        <f t="array" ref="Z25">41-SUM(IF(Y25&gt;$Y$18:$Y$72,1/COUNTIF($Y$18:$Y$72,$Y$18:$Y$72)))</f>
        <v>4</v>
      </c>
      <c r="AA25" s="2"/>
      <c r="AB25" s="2"/>
      <c r="AC25" s="2"/>
    </row>
    <row r="26" spans="1:29" ht="17" thickBot="1" x14ac:dyDescent="0.25">
      <c r="A26" s="34" t="s">
        <v>36</v>
      </c>
      <c r="B26" s="28" t="str">
        <f>_xlfn.IFNA(INDEX('[1]R1 Anstey XCO'!$O$3:$O$143,MATCH(Men[[#This Row],[Rider]],'[1]R1 Anstey XCO'!$E$3:$E$143,0)),"")</f>
        <v/>
      </c>
      <c r="C26" s="28">
        <f>_xlfn.IFNA(INDEX('[1]R2 Eagle XCO'!$P$3:$P$145,MATCH(Men[[#This Row],[Rider]],'[1]R2 Eagle XCO'!$E$3:$E$145,0)),"")</f>
        <v>500</v>
      </c>
      <c r="D26" s="24">
        <f>_xlfn.IFNA(INDEX('[1]R3 Kinchina XCO'!$P$3:$P$145,MATCH(Men[[#This Row],[Rider]],'[1]R3 Kinchina XCO'!$E$3:$E$145,0)),"")</f>
        <v>500</v>
      </c>
      <c r="E26" s="28"/>
      <c r="F26" s="28"/>
      <c r="G26" s="29">
        <f t="shared" si="0"/>
        <v>1000</v>
      </c>
      <c r="H26" s="26">
        <f t="array" ref="H26">101-SUM(IF(G26&gt;$G$18:$G$152,1/COUNTIF($G$18:$G$152,$G$18:$G$152)))</f>
        <v>9.0000000000000284</v>
      </c>
      <c r="I26" s="2"/>
      <c r="J26" s="27" t="s">
        <v>37</v>
      </c>
      <c r="K26" s="28">
        <f>_xlfn.IFNA(INDEX('[1]R1 Anstey XCO'!$O$3:$O$143,MATCH(Women[[#This Row],[Rider]],'[1]R1 Anstey XCO'!$E$3:$E$143,0)),"")</f>
        <v>336</v>
      </c>
      <c r="L26" s="28" t="str">
        <f>_xlfn.IFNA(INDEX('[1]R2 Eagle XCO'!$P$3:$P$145,MATCH(Women[[#This Row],[Rider]],'[1]R2 Eagle XCO'!$E$3:$E$145,0)),"")</f>
        <v/>
      </c>
      <c r="M26" s="28">
        <f>_xlfn.IFNA(INDEX('[1]R3 Kinchina XCO'!$P$3:$P$145,MATCH(Women[[#This Row],[Rider]],'[1]R3 Kinchina XCO'!$E$3:$E$145,0)),"")</f>
        <v>336</v>
      </c>
      <c r="N26" s="28"/>
      <c r="O26" s="28"/>
      <c r="P26" s="25">
        <f>SUM(Women[[#This Row],[Anstey XCO Points (R1)]:[Melrose XCO 2 Points (R5)]])</f>
        <v>672</v>
      </c>
      <c r="Q26" s="35">
        <f t="array" ref="Q26">25-SUM(IF(P26&gt;$P$18:$P$44,1/COUNTIF($P$18:$P$44,$P$18:$P$44)))</f>
        <v>9</v>
      </c>
      <c r="R26" s="2"/>
      <c r="S26" s="31" t="s">
        <v>38</v>
      </c>
      <c r="T26" s="28">
        <f>_xlfn.IFNA(INDEX('[1]R1 Anstey XCO'!$O$3:$O$143,MATCH(Junior[[#This Row],[Rider]],'[1]R1 Anstey XCO'!$E$3:$E$143,0)),"")</f>
        <v>450</v>
      </c>
      <c r="U26" s="28">
        <f>_xlfn.IFNA(INDEX('[1]R2 Eagle XCO'!$P$3:$P$145,MATCH(Junior[[#This Row],[Rider]],'[1]R2 Eagle XCO'!$E$3:$E$145,0)),"")</f>
        <v>450</v>
      </c>
      <c r="V26" s="28">
        <f>_xlfn.IFNA(INDEX('[1]R3 Kinchina XCO'!$P$3:$P$145,MATCH(Junior[[#This Row],[Rider]],'[1]R3 Kinchina XCO'!$E$3:$E$145,0)),"")</f>
        <v>450</v>
      </c>
      <c r="W26" s="28"/>
      <c r="X26" s="28"/>
      <c r="Y26" s="29">
        <f>SUM(Junior[[#This Row],[Anstey XCO Points (R1)]:[Melrose XCO 2 Points (R5)]])</f>
        <v>1350</v>
      </c>
      <c r="Z26" s="32">
        <f t="array" ref="Z26">41-SUM(IF(Y26&gt;$Y$18:$Y$72,1/COUNTIF($Y$18:$Y$72,$Y$18:$Y$72)))</f>
        <v>5</v>
      </c>
      <c r="AA26" s="2"/>
      <c r="AB26" s="2"/>
      <c r="AC26" s="2"/>
    </row>
    <row r="27" spans="1:29" ht="17" thickBot="1" x14ac:dyDescent="0.25">
      <c r="A27" s="34" t="s">
        <v>39</v>
      </c>
      <c r="B27" s="28">
        <f>_xlfn.IFNA(INDEX('[1]R1 Anstey XCO'!$O$3:$O$143,MATCH(Men[[#This Row],[Rider]],'[1]R1 Anstey XCO'!$E$3:$E$143,0)),"")</f>
        <v>272</v>
      </c>
      <c r="C27" s="28">
        <f>_xlfn.IFNA(INDEX('[1]R2 Eagle XCO'!$P$3:$P$145,MATCH(Men[[#This Row],[Rider]],'[1]R2 Eagle XCO'!$E$3:$E$145,0)),"")</f>
        <v>336</v>
      </c>
      <c r="D27" s="24">
        <f>_xlfn.IFNA(INDEX('[1]R3 Kinchina XCO'!$P$3:$P$145,MATCH(Men[[#This Row],[Rider]],'[1]R3 Kinchina XCO'!$E$3:$E$145,0)),"")</f>
        <v>360</v>
      </c>
      <c r="E27" s="28"/>
      <c r="F27" s="28"/>
      <c r="G27" s="29">
        <f t="shared" si="0"/>
        <v>968</v>
      </c>
      <c r="H27" s="26">
        <f t="array" ref="H27">101-SUM(IF(G27&gt;$G$18:$G$152,1/COUNTIF($G$18:$G$152,$G$18:$G$152)))</f>
        <v>10.000000000000014</v>
      </c>
      <c r="I27" s="2"/>
      <c r="J27" s="27" t="s">
        <v>40</v>
      </c>
      <c r="K27" s="28" t="str">
        <f>_xlfn.IFNA(INDEX('[1]R1 Anstey XCO'!$O$3:$O$143,MATCH(Women[[#This Row],[Rider]],'[1]R1 Anstey XCO'!$E$3:$E$143,0)),"")</f>
        <v/>
      </c>
      <c r="L27" s="28">
        <f>_xlfn.IFNA(INDEX('[1]R2 Eagle XCO'!$P$3:$P$145,MATCH(Women[[#This Row],[Rider]],'[1]R2 Eagle XCO'!$E$3:$E$145,0)),"")</f>
        <v>294</v>
      </c>
      <c r="M27" s="28">
        <f>_xlfn.IFNA(INDEX('[1]R3 Kinchina XCO'!$P$3:$P$145,MATCH(Women[[#This Row],[Rider]],'[1]R3 Kinchina XCO'!$E$3:$E$145,0)),"")</f>
        <v>315</v>
      </c>
      <c r="N27" s="28"/>
      <c r="O27" s="28"/>
      <c r="P27" s="25">
        <f>SUM(Women[[#This Row],[Anstey XCO Points (R1)]:[Melrose XCO 2 Points (R5)]])</f>
        <v>609</v>
      </c>
      <c r="Q27" s="35">
        <f t="array" ref="Q27">25-SUM(IF(P27&gt;$P$18:$P$44,1/COUNTIF($P$18:$P$44,$P$18:$P$44)))</f>
        <v>10</v>
      </c>
      <c r="R27" s="2"/>
      <c r="S27" s="31" t="s">
        <v>41</v>
      </c>
      <c r="T27" s="28">
        <f>_xlfn.IFNA(INDEX('[1]R1 Anstey XCO'!$O$3:$O$143,MATCH(Junior[[#This Row],[Rider]],'[1]R1 Anstey XCO'!$E$3:$E$143,0)),"")</f>
        <v>450</v>
      </c>
      <c r="U27" s="28">
        <f>_xlfn.IFNA(INDEX('[1]R2 Eagle XCO'!$P$3:$P$145,MATCH(Junior[[#This Row],[Rider]],'[1]R2 Eagle XCO'!$E$3:$E$145,0)),"")</f>
        <v>500</v>
      </c>
      <c r="V27" s="28">
        <f>_xlfn.IFNA(INDEX('[1]R3 Kinchina XCO'!$P$3:$P$145,MATCH(Junior[[#This Row],[Rider]],'[1]R3 Kinchina XCO'!$E$3:$E$145,0)),"")</f>
        <v>320</v>
      </c>
      <c r="W27" s="28"/>
      <c r="X27" s="28"/>
      <c r="Y27" s="29">
        <f>SUM(Junior[[#This Row],[Anstey XCO Points (R1)]:[Melrose XCO 2 Points (R5)]])</f>
        <v>1270</v>
      </c>
      <c r="Z27" s="32">
        <f t="array" ref="Z27">41-SUM(IF(Y27&gt;$Y$18:$Y$72,1/COUNTIF($Y$18:$Y$72,$Y$18:$Y$72)))</f>
        <v>6</v>
      </c>
      <c r="AA27" s="2"/>
      <c r="AB27" s="2"/>
      <c r="AC27" s="2"/>
    </row>
    <row r="28" spans="1:29" ht="17" thickBot="1" x14ac:dyDescent="0.25">
      <c r="A28" s="34" t="s">
        <v>42</v>
      </c>
      <c r="B28" s="28">
        <f>_xlfn.IFNA(INDEX('[1]R1 Anstey XCO'!$O$3:$O$143,MATCH(Men[[#This Row],[Rider]],'[1]R1 Anstey XCO'!$E$3:$E$143,0)),"")</f>
        <v>310</v>
      </c>
      <c r="C28" s="28">
        <f>_xlfn.IFNA(INDEX('[1]R2 Eagle XCO'!$P$3:$P$145,MATCH(Men[[#This Row],[Rider]],'[1]R2 Eagle XCO'!$E$3:$E$145,0)),"")</f>
        <v>310</v>
      </c>
      <c r="D28" s="24">
        <f>_xlfn.IFNA(INDEX('[1]R3 Kinchina XCO'!$P$3:$P$145,MATCH(Men[[#This Row],[Rider]],'[1]R3 Kinchina XCO'!$E$3:$E$145,0)),"")</f>
        <v>290</v>
      </c>
      <c r="E28" s="28"/>
      <c r="F28" s="28"/>
      <c r="G28" s="29">
        <f t="shared" si="0"/>
        <v>910</v>
      </c>
      <c r="H28" s="26">
        <f t="array" ref="H28">101-SUM(IF(G28&gt;$G$18:$G$152,1/COUNTIF($G$18:$G$152,$G$18:$G$152)))</f>
        <v>11.000000000000014</v>
      </c>
      <c r="I28" s="2"/>
      <c r="J28" s="27" t="s">
        <v>43</v>
      </c>
      <c r="K28" s="28">
        <f>_xlfn.IFNA(INDEX('[1]R1 Anstey XCO'!$O$3:$O$143,MATCH(Women[[#This Row],[Rider]],'[1]R1 Anstey XCO'!$E$3:$E$143,0)),"")</f>
        <v>312</v>
      </c>
      <c r="L28" s="28" t="str">
        <f>_xlfn.IFNA(INDEX('[1]R2 Eagle XCO'!$P$3:$P$145,MATCH(Women[[#This Row],[Rider]],'[1]R2 Eagle XCO'!$E$3:$E$145,0)),"")</f>
        <v/>
      </c>
      <c r="M28" s="28">
        <f>_xlfn.IFNA(INDEX('[1]R3 Kinchina XCO'!$P$3:$P$145,MATCH(Women[[#This Row],[Rider]],'[1]R3 Kinchina XCO'!$E$3:$E$145,0)),"")</f>
        <v>296</v>
      </c>
      <c r="N28" s="28"/>
      <c r="O28" s="28"/>
      <c r="P28" s="25">
        <f>SUM(Women[[#This Row],[Anstey XCO Points (R1)]:[Melrose XCO 2 Points (R5)]])</f>
        <v>608</v>
      </c>
      <c r="Q28" s="35">
        <f t="array" ref="Q28">25-SUM(IF(P28&gt;$P$18:$P$44,1/COUNTIF($P$18:$P$44,$P$18:$P$44)))</f>
        <v>11</v>
      </c>
      <c r="R28" s="2"/>
      <c r="S28" s="31" t="s">
        <v>44</v>
      </c>
      <c r="T28" s="28">
        <f>_xlfn.IFNA(INDEX('[1]R1 Anstey XCO'!$O$3:$O$143,MATCH(Junior[[#This Row],[Rider]],'[1]R1 Anstey XCO'!$E$3:$E$143,0)),"")</f>
        <v>420</v>
      </c>
      <c r="U28" s="28">
        <f>_xlfn.IFNA(INDEX('[1]R2 Eagle XCO'!$P$3:$P$145,MATCH(Junior[[#This Row],[Rider]],'[1]R2 Eagle XCO'!$E$3:$E$145,0)),"")</f>
        <v>380</v>
      </c>
      <c r="V28" s="28">
        <f>_xlfn.IFNA(INDEX('[1]R3 Kinchina XCO'!$P$3:$P$145,MATCH(Junior[[#This Row],[Rider]],'[1]R3 Kinchina XCO'!$E$3:$E$145,0)),"")</f>
        <v>450</v>
      </c>
      <c r="W28" s="28"/>
      <c r="X28" s="28"/>
      <c r="Y28" s="29">
        <f>SUM(Junior[[#This Row],[Anstey XCO Points (R1)]:[Melrose XCO 2 Points (R5)]])</f>
        <v>1250</v>
      </c>
      <c r="Z28" s="32">
        <f t="array" ref="Z28">41-SUM(IF(Y28&gt;$Y$18:$Y$72,1/COUNTIF($Y$18:$Y$72,$Y$18:$Y$72)))</f>
        <v>7</v>
      </c>
      <c r="AA28" s="2"/>
      <c r="AB28" s="2"/>
      <c r="AC28" s="2"/>
    </row>
    <row r="29" spans="1:29" ht="17" thickBot="1" x14ac:dyDescent="0.25">
      <c r="A29" s="34" t="s">
        <v>45</v>
      </c>
      <c r="B29" s="28">
        <f>_xlfn.IFNA(INDEX('[1]R1 Anstey XCO'!$O$3:$O$143,MATCH(Men[[#This Row],[Rider]],'[1]R1 Anstey XCO'!$E$3:$E$143,0)),"")</f>
        <v>280</v>
      </c>
      <c r="C29" s="28">
        <f>_xlfn.IFNA(INDEX('[1]R2 Eagle XCO'!$P$3:$P$145,MATCH(Men[[#This Row],[Rider]],'[1]R2 Eagle XCO'!$E$3:$E$145,0)),"")</f>
        <v>304</v>
      </c>
      <c r="D29" s="24">
        <f>_xlfn.IFNA(INDEX('[1]R3 Kinchina XCO'!$P$3:$P$145,MATCH(Men[[#This Row],[Rider]],'[1]R3 Kinchina XCO'!$E$3:$E$145,0)),"")</f>
        <v>320</v>
      </c>
      <c r="E29" s="28"/>
      <c r="F29" s="28"/>
      <c r="G29" s="29">
        <f t="shared" si="0"/>
        <v>904</v>
      </c>
      <c r="H29" s="26">
        <f t="array" ref="H29">101-SUM(IF(G29&gt;$G$18:$G$152,1/COUNTIF($G$18:$G$152,$G$18:$G$152)))</f>
        <v>12.000000000000014</v>
      </c>
      <c r="I29" s="2"/>
      <c r="J29" s="27" t="s">
        <v>46</v>
      </c>
      <c r="K29" s="28">
        <f>_xlfn.IFNA(INDEX('[1]R1 Anstey XCO'!$O$3:$O$143,MATCH(Women[[#This Row],[Rider]],'[1]R1 Anstey XCO'!$E$3:$E$143,0)),"")</f>
        <v>315</v>
      </c>
      <c r="L29" s="28" t="str">
        <f>_xlfn.IFNA(INDEX('[1]R2 Eagle XCO'!$P$3:$P$145,MATCH(Women[[#This Row],[Rider]],'[1]R2 Eagle XCO'!$E$3:$E$145,0)),"")</f>
        <v/>
      </c>
      <c r="M29" s="28">
        <f>_xlfn.IFNA(INDEX('[1]R3 Kinchina XCO'!$P$3:$P$145,MATCH(Women[[#This Row],[Rider]],'[1]R3 Kinchina XCO'!$E$3:$E$145,0)),"")</f>
        <v>280</v>
      </c>
      <c r="N29" s="28"/>
      <c r="O29" s="28"/>
      <c r="P29" s="25">
        <f>SUM(Women[[#This Row],[Anstey XCO Points (R1)]:[Melrose XCO 2 Points (R5)]])</f>
        <v>595</v>
      </c>
      <c r="Q29" s="35">
        <f t="array" ref="Q29">25-SUM(IF(P29&gt;$P$18:$P$44,1/COUNTIF($P$18:$P$44,$P$18:$P$44)))</f>
        <v>12</v>
      </c>
      <c r="R29" s="2"/>
      <c r="S29" s="31" t="s">
        <v>47</v>
      </c>
      <c r="T29" s="28">
        <f>_xlfn.IFNA(INDEX('[1]R1 Anstey XCO'!$O$3:$O$143,MATCH(Junior[[#This Row],[Rider]],'[1]R1 Anstey XCO'!$E$3:$E$143,0)),"")</f>
        <v>400</v>
      </c>
      <c r="U29" s="28">
        <f>_xlfn.IFNA(INDEX('[1]R2 Eagle XCO'!$P$3:$P$145,MATCH(Junior[[#This Row],[Rider]],'[1]R2 Eagle XCO'!$E$3:$E$145,0)),"")</f>
        <v>420</v>
      </c>
      <c r="V29" s="28">
        <f>_xlfn.IFNA(INDEX('[1]R3 Kinchina XCO'!$P$3:$P$145,MATCH(Junior[[#This Row],[Rider]],'[1]R3 Kinchina XCO'!$E$3:$E$145,0)),"")</f>
        <v>420</v>
      </c>
      <c r="W29" s="28"/>
      <c r="X29" s="28"/>
      <c r="Y29" s="29">
        <f>SUM(Junior[[#This Row],[Anstey XCO Points (R1)]:[Melrose XCO 2 Points (R5)]])</f>
        <v>1240</v>
      </c>
      <c r="Z29" s="32">
        <f t="array" ref="Z29">41-SUM(IF(Y29&gt;$Y$18:$Y$72,1/COUNTIF($Y$18:$Y$72,$Y$18:$Y$72)))</f>
        <v>8</v>
      </c>
      <c r="AA29" s="2"/>
      <c r="AB29" s="2"/>
      <c r="AC29" s="2"/>
    </row>
    <row r="30" spans="1:29" ht="17" thickBot="1" x14ac:dyDescent="0.25">
      <c r="A30" s="34" t="s">
        <v>48</v>
      </c>
      <c r="B30" s="28">
        <f>_xlfn.IFNA(INDEX('[1]R1 Anstey XCO'!$O$3:$O$143,MATCH(Men[[#This Row],[Rider]],'[1]R1 Anstey XCO'!$E$3:$E$143,0)),"")</f>
        <v>244.99999999999997</v>
      </c>
      <c r="C30" s="28">
        <f>_xlfn.IFNA(INDEX('[1]R2 Eagle XCO'!$P$3:$P$145,MATCH(Men[[#This Row],[Rider]],'[1]R2 Eagle XCO'!$E$3:$E$145,0)),"")</f>
        <v>280</v>
      </c>
      <c r="D30" s="24">
        <f>_xlfn.IFNA(INDEX('[1]R3 Kinchina XCO'!$P$3:$P$145,MATCH(Men[[#This Row],[Rider]],'[1]R3 Kinchina XCO'!$E$3:$E$145,0)),"")</f>
        <v>350</v>
      </c>
      <c r="E30" s="28"/>
      <c r="F30" s="28"/>
      <c r="G30" s="29">
        <f t="shared" si="0"/>
        <v>875</v>
      </c>
      <c r="H30" s="26">
        <f t="array" ref="H30">101-SUM(IF(G30&gt;$G$18:$G$152,1/COUNTIF($G$18:$G$152,$G$18:$G$152)))</f>
        <v>13.000000000000014</v>
      </c>
      <c r="I30" s="2"/>
      <c r="J30" s="27" t="s">
        <v>49</v>
      </c>
      <c r="K30" s="28">
        <f>_xlfn.IFNA(INDEX('[1]R1 Anstey XCO'!$O$3:$O$143,MATCH(Women[[#This Row],[Rider]],'[1]R1 Anstey XCO'!$E$3:$E$143,0)),"")</f>
        <v>294</v>
      </c>
      <c r="L30" s="28" t="str">
        <f>_xlfn.IFNA(INDEX('[1]R2 Eagle XCO'!$P$3:$P$145,MATCH(Women[[#This Row],[Rider]],'[1]R2 Eagle XCO'!$E$3:$E$145,0)),"")</f>
        <v/>
      </c>
      <c r="M30" s="28">
        <f>_xlfn.IFNA(INDEX('[1]R3 Kinchina XCO'!$P$3:$P$145,MATCH(Women[[#This Row],[Rider]],'[1]R3 Kinchina XCO'!$E$3:$E$145,0)),"")</f>
        <v>266</v>
      </c>
      <c r="N30" s="28"/>
      <c r="O30" s="28"/>
      <c r="P30" s="25">
        <f>SUM(Women[[#This Row],[Anstey XCO Points (R1)]:[Melrose XCO 2 Points (R5)]])</f>
        <v>560</v>
      </c>
      <c r="Q30" s="35">
        <f t="array" ref="Q30">25-SUM(IF(P30&gt;$P$18:$P$44,1/COUNTIF($P$18:$P$44,$P$18:$P$44)))</f>
        <v>13</v>
      </c>
      <c r="R30" s="2"/>
      <c r="S30" s="31" t="s">
        <v>50</v>
      </c>
      <c r="T30" s="28">
        <f>_xlfn.IFNA(INDEX('[1]R1 Anstey XCO'!$O$3:$O$143,MATCH(Junior[[#This Row],[Rider]],'[1]R1 Anstey XCO'!$E$3:$E$143,0)),"")</f>
        <v>420</v>
      </c>
      <c r="U30" s="28">
        <f>_xlfn.IFNA(INDEX('[1]R2 Eagle XCO'!$P$3:$P$145,MATCH(Junior[[#This Row],[Rider]],'[1]R2 Eagle XCO'!$E$3:$E$145,0)),"")</f>
        <v>420</v>
      </c>
      <c r="V30" s="28">
        <f>_xlfn.IFNA(INDEX('[1]R3 Kinchina XCO'!$P$3:$P$145,MATCH(Junior[[#This Row],[Rider]],'[1]R3 Kinchina XCO'!$E$3:$E$145,0)),"")</f>
        <v>390</v>
      </c>
      <c r="W30" s="28"/>
      <c r="X30" s="28"/>
      <c r="Y30" s="29">
        <f>SUM(Junior[[#This Row],[Anstey XCO Points (R1)]:[Melrose XCO 2 Points (R5)]])</f>
        <v>1230</v>
      </c>
      <c r="Z30" s="32">
        <f t="array" ref="Z30">41-SUM(IF(Y30&gt;$Y$18:$Y$72,1/COUNTIF($Y$18:$Y$72,$Y$18:$Y$72)))</f>
        <v>9</v>
      </c>
      <c r="AA30" s="2"/>
      <c r="AB30" s="2"/>
      <c r="AC30" s="2"/>
    </row>
    <row r="31" spans="1:29" ht="17" thickBot="1" x14ac:dyDescent="0.25">
      <c r="A31" s="34" t="s">
        <v>51</v>
      </c>
      <c r="B31" s="28">
        <f>_xlfn.IFNA(INDEX('[1]R1 Anstey XCO'!$O$3:$O$143,MATCH(Men[[#This Row],[Rider]],'[1]R1 Anstey XCO'!$E$3:$E$143,0)),"")</f>
        <v>251.99999999999997</v>
      </c>
      <c r="C31" s="28">
        <f>_xlfn.IFNA(INDEX('[1]R2 Eagle XCO'!$P$3:$P$145,MATCH(Men[[#This Row],[Rider]],'[1]R2 Eagle XCO'!$E$3:$E$145,0)),"")</f>
        <v>350</v>
      </c>
      <c r="D31" s="24">
        <f>_xlfn.IFNA(INDEX('[1]R3 Kinchina XCO'!$P$3:$P$145,MATCH(Men[[#This Row],[Rider]],'[1]R3 Kinchina XCO'!$E$3:$E$145,0)),"")</f>
        <v>256</v>
      </c>
      <c r="E31" s="28"/>
      <c r="F31" s="28"/>
      <c r="G31" s="29">
        <f t="shared" si="0"/>
        <v>858</v>
      </c>
      <c r="H31" s="26">
        <f t="array" ref="H31">101-SUM(IF(G31&gt;$G$18:$G$152,1/COUNTIF($G$18:$G$152,$G$18:$G$152)))</f>
        <v>14.000000000000014</v>
      </c>
      <c r="I31" s="2"/>
      <c r="J31" s="27" t="s">
        <v>52</v>
      </c>
      <c r="K31" s="28">
        <f>_xlfn.IFNA(INDEX('[1]R1 Anstey XCO'!$O$3:$O$143,MATCH(Women[[#This Row],[Rider]],'[1]R1 Anstey XCO'!$E$3:$E$143,0)),"")</f>
        <v>273</v>
      </c>
      <c r="L31" s="28" t="str">
        <f>_xlfn.IFNA(INDEX('[1]R2 Eagle XCO'!$P$3:$P$145,MATCH(Women[[#This Row],[Rider]],'[1]R2 Eagle XCO'!$E$3:$E$145,0)),"")</f>
        <v/>
      </c>
      <c r="M31" s="28">
        <f>_xlfn.IFNA(INDEX('[1]R3 Kinchina XCO'!$P$3:$P$145,MATCH(Women[[#This Row],[Rider]],'[1]R3 Kinchina XCO'!$E$3:$E$145,0)),"")</f>
        <v>259</v>
      </c>
      <c r="N31" s="28"/>
      <c r="O31" s="28"/>
      <c r="P31" s="25">
        <f>SUM(Women[[#This Row],[Anstey XCO Points (R1)]:[Melrose XCO 2 Points (R5)]])</f>
        <v>532</v>
      </c>
      <c r="Q31" s="35">
        <f t="array" ref="Q31">25-SUM(IF(P31&gt;$P$18:$P$44,1/COUNTIF($P$18:$P$44,$P$18:$P$44)))</f>
        <v>14</v>
      </c>
      <c r="R31" s="2"/>
      <c r="S31" s="31" t="s">
        <v>53</v>
      </c>
      <c r="T31" s="28">
        <f>_xlfn.IFNA(INDEX('[1]R1 Anstey XCO'!$O$3:$O$143,MATCH(Junior[[#This Row],[Rider]],'[1]R1 Anstey XCO'!$E$3:$E$143,0)),"")</f>
        <v>450</v>
      </c>
      <c r="U31" s="28">
        <f>_xlfn.IFNA(INDEX('[1]R2 Eagle XCO'!$P$3:$P$145,MATCH(Junior[[#This Row],[Rider]],'[1]R2 Eagle XCO'!$E$3:$E$145,0)),"")</f>
        <v>400</v>
      </c>
      <c r="V31" s="28">
        <f>_xlfn.IFNA(INDEX('[1]R3 Kinchina XCO'!$P$3:$P$145,MATCH(Junior[[#This Row],[Rider]],'[1]R3 Kinchina XCO'!$E$3:$E$145,0)),"")</f>
        <v>370</v>
      </c>
      <c r="W31" s="28"/>
      <c r="X31" s="28"/>
      <c r="Y31" s="29">
        <f>SUM(Junior[[#This Row],[Anstey XCO Points (R1)]:[Melrose XCO 2 Points (R5)]])</f>
        <v>1220</v>
      </c>
      <c r="Z31" s="32">
        <f t="array" ref="Z31">41-SUM(IF(Y31&gt;$Y$18:$Y$72,1/COUNTIF($Y$18:$Y$72,$Y$18:$Y$72)))</f>
        <v>10</v>
      </c>
      <c r="AA31" s="2"/>
      <c r="AB31" s="2"/>
      <c r="AC31" s="2"/>
    </row>
    <row r="32" spans="1:29" ht="17" thickBot="1" x14ac:dyDescent="0.25">
      <c r="A32" s="34" t="s">
        <v>54</v>
      </c>
      <c r="B32" s="28">
        <f>_xlfn.IFNA(INDEX('[1]R1 Anstey XCO'!$O$3:$O$143,MATCH(Men[[#This Row],[Rider]],'[1]R1 Anstey XCO'!$E$3:$E$143,0)),"")</f>
        <v>273</v>
      </c>
      <c r="C32" s="28">
        <f>_xlfn.IFNA(INDEX('[1]R2 Eagle XCO'!$P$3:$P$145,MATCH(Men[[#This Row],[Rider]],'[1]R2 Eagle XCO'!$E$3:$E$145,0)),"")</f>
        <v>294</v>
      </c>
      <c r="D32" s="24">
        <f>_xlfn.IFNA(INDEX('[1]R3 Kinchina XCO'!$P$3:$P$145,MATCH(Men[[#This Row],[Rider]],'[1]R3 Kinchina XCO'!$E$3:$E$145,0)),"")</f>
        <v>273</v>
      </c>
      <c r="E32" s="28"/>
      <c r="F32" s="28"/>
      <c r="G32" s="29">
        <f t="shared" si="0"/>
        <v>840</v>
      </c>
      <c r="H32" s="26">
        <f t="array" ref="H32">101-SUM(IF(G32&gt;$G$18:$G$152,1/COUNTIF($G$18:$G$152,$G$18:$G$152)))</f>
        <v>15.000000000000028</v>
      </c>
      <c r="I32" s="2"/>
      <c r="J32" s="27" t="s">
        <v>55</v>
      </c>
      <c r="K32" s="28">
        <f>_xlfn.IFNA(INDEX('[1]R1 Anstey XCO'!$O$3:$O$143,MATCH(Women[[#This Row],[Rider]],'[1]R1 Anstey XCO'!$E$3:$E$143,0)),"")</f>
        <v>500</v>
      </c>
      <c r="L32" s="28" t="str">
        <f>_xlfn.IFNA(INDEX('[1]R2 Eagle XCO'!$P$3:$P$145,MATCH(Women[[#This Row],[Rider]],'[1]R2 Eagle XCO'!$E$3:$E$145,0)),"")</f>
        <v/>
      </c>
      <c r="M32" s="28" t="str">
        <f>_xlfn.IFNA(INDEX('[1]R3 Kinchina XCO'!$P$3:$P$145,MATCH(Women[[#This Row],[Rider]],'[1]R3 Kinchina XCO'!$E$3:$E$145,0)),"")</f>
        <v/>
      </c>
      <c r="N32" s="28"/>
      <c r="O32" s="28"/>
      <c r="P32" s="25">
        <f>SUM(Women[[#This Row],[Anstey XCO Points (R1)]:[Melrose XCO 2 Points (R5)]])</f>
        <v>500</v>
      </c>
      <c r="Q32" s="35">
        <f t="array" ref="Q32">25-SUM(IF(P32&gt;$P$18:$P$44,1/COUNTIF($P$18:$P$44,$P$18:$P$44)))</f>
        <v>15</v>
      </c>
      <c r="R32" s="2"/>
      <c r="S32" s="31" t="s">
        <v>56</v>
      </c>
      <c r="T32" s="28">
        <f>_xlfn.IFNA(INDEX('[1]R1 Anstey XCO'!$O$3:$O$143,MATCH(Junior[[#This Row],[Rider]],'[1]R1 Anstey XCO'!$E$3:$E$143,0)),"")</f>
        <v>350</v>
      </c>
      <c r="U32" s="28">
        <f>_xlfn.IFNA(INDEX('[1]R2 Eagle XCO'!$P$3:$P$145,MATCH(Junior[[#This Row],[Rider]],'[1]R2 Eagle XCO'!$E$3:$E$145,0)),"")</f>
        <v>390</v>
      </c>
      <c r="V32" s="28">
        <f>_xlfn.IFNA(INDEX('[1]R3 Kinchina XCO'!$P$3:$P$145,MATCH(Junior[[#This Row],[Rider]],'[1]R3 Kinchina XCO'!$E$3:$E$145,0)),"")</f>
        <v>450</v>
      </c>
      <c r="W32" s="28"/>
      <c r="X32" s="28"/>
      <c r="Y32" s="29">
        <f>SUM(Junior[[#This Row],[Anstey XCO Points (R1)]:[Melrose XCO 2 Points (R5)]])</f>
        <v>1190</v>
      </c>
      <c r="Z32" s="32">
        <f t="array" ref="Z32">41-SUM(IF(Y32&gt;$Y$18:$Y$72,1/COUNTIF($Y$18:$Y$72,$Y$18:$Y$72)))</f>
        <v>11</v>
      </c>
      <c r="AA32" s="2"/>
      <c r="AB32" s="2"/>
      <c r="AC32" s="2"/>
    </row>
    <row r="33" spans="1:29" ht="17" thickBot="1" x14ac:dyDescent="0.25">
      <c r="A33" s="34" t="s">
        <v>57</v>
      </c>
      <c r="B33" s="28">
        <f>_xlfn.IFNA(INDEX('[1]R1 Anstey XCO'!$O$3:$O$143,MATCH(Men[[#This Row],[Rider]],'[1]R1 Anstey XCO'!$E$3:$E$143,0)),"")</f>
        <v>290</v>
      </c>
      <c r="C33" s="28">
        <f>_xlfn.IFNA(INDEX('[1]R2 Eagle XCO'!$P$3:$P$145,MATCH(Men[[#This Row],[Rider]],'[1]R2 Eagle XCO'!$E$3:$E$145,0)),"")</f>
        <v>270</v>
      </c>
      <c r="D33" s="24">
        <f>_xlfn.IFNA(INDEX('[1]R3 Kinchina XCO'!$P$3:$P$145,MATCH(Men[[#This Row],[Rider]],'[1]R3 Kinchina XCO'!$E$3:$E$145,0)),"")</f>
        <v>270</v>
      </c>
      <c r="E33" s="28"/>
      <c r="F33" s="28"/>
      <c r="G33" s="29">
        <f t="shared" si="0"/>
        <v>830</v>
      </c>
      <c r="H33" s="26">
        <f t="array" ref="H33">101-SUM(IF(G33&gt;$G$18:$G$152,1/COUNTIF($G$18:$G$152,$G$18:$G$152)))</f>
        <v>16.000000000000028</v>
      </c>
      <c r="I33" s="2"/>
      <c r="J33" s="27" t="s">
        <v>58</v>
      </c>
      <c r="K33" s="28" t="str">
        <f>_xlfn.IFNA(INDEX('[1]R1 Anstey XCO'!$O$3:$O$143,MATCH(Women[[#This Row],[Rider]],'[1]R1 Anstey XCO'!$E$3:$E$143,0)),"")</f>
        <v/>
      </c>
      <c r="L33" s="28" t="str">
        <f>_xlfn.IFNA(INDEX('[1]R2 Eagle XCO'!$P$3:$P$145,MATCH(Women[[#This Row],[Rider]],'[1]R2 Eagle XCO'!$E$3:$E$145,0)),"")</f>
        <v/>
      </c>
      <c r="M33" s="28">
        <f>_xlfn.IFNA(INDEX('[1]R3 Kinchina XCO'!$P$3:$P$145,MATCH(Women[[#This Row],[Rider]],'[1]R3 Kinchina XCO'!$E$3:$E$145,0)),"")</f>
        <v>400</v>
      </c>
      <c r="N33" s="28"/>
      <c r="O33" s="28"/>
      <c r="P33" s="25">
        <f>SUM(Women[[#This Row],[Anstey XCO Points (R1)]:[Melrose XCO 2 Points (R5)]])</f>
        <v>400</v>
      </c>
      <c r="Q33" s="35">
        <f t="array" ref="Q33">25-SUM(IF(P33&gt;$P$18:$P$44,1/COUNTIF($P$18:$P$44,$P$18:$P$44)))</f>
        <v>16</v>
      </c>
      <c r="R33" s="2"/>
      <c r="S33" s="31" t="s">
        <v>59</v>
      </c>
      <c r="T33" s="28">
        <f>_xlfn.IFNA(INDEX('[1]R1 Anstey XCO'!$O$3:$O$143,MATCH(Junior[[#This Row],[Rider]],'[1]R1 Anstey XCO'!$E$3:$E$143,0)),"")</f>
        <v>400</v>
      </c>
      <c r="U33" s="28">
        <f>_xlfn.IFNA(INDEX('[1]R2 Eagle XCO'!$P$3:$P$145,MATCH(Junior[[#This Row],[Rider]],'[1]R2 Eagle XCO'!$E$3:$E$145,0)),"")</f>
        <v>380</v>
      </c>
      <c r="V33" s="28">
        <f>_xlfn.IFNA(INDEX('[1]R3 Kinchina XCO'!$P$3:$P$145,MATCH(Junior[[#This Row],[Rider]],'[1]R3 Kinchina XCO'!$E$3:$E$145,0)),"")</f>
        <v>380</v>
      </c>
      <c r="W33" s="28"/>
      <c r="X33" s="28"/>
      <c r="Y33" s="29">
        <f>SUM(Junior[[#This Row],[Anstey XCO Points (R1)]:[Melrose XCO 2 Points (R5)]])</f>
        <v>1160</v>
      </c>
      <c r="Z33" s="32">
        <f t="array" ref="Z33">41-SUM(IF(Y33&gt;$Y$18:$Y$72,1/COUNTIF($Y$18:$Y$72,$Y$18:$Y$72)))</f>
        <v>12</v>
      </c>
      <c r="AA33" s="2"/>
      <c r="AB33" s="2"/>
      <c r="AC33" s="2"/>
    </row>
    <row r="34" spans="1:29" ht="17" thickBot="1" x14ac:dyDescent="0.25">
      <c r="A34" s="34" t="s">
        <v>60</v>
      </c>
      <c r="B34" s="28">
        <f>_xlfn.IFNA(INDEX('[1]R1 Anstey XCO'!$O$3:$O$143,MATCH(Men[[#This Row],[Rider]],'[1]R1 Anstey XCO'!$E$3:$E$143,0)),"")</f>
        <v>264</v>
      </c>
      <c r="C34" s="28">
        <f>_xlfn.IFNA(INDEX('[1]R2 Eagle XCO'!$P$3:$P$145,MATCH(Men[[#This Row],[Rider]],'[1]R2 Eagle XCO'!$E$3:$E$145,0)),"")</f>
        <v>248</v>
      </c>
      <c r="D34" s="24">
        <f>_xlfn.IFNA(INDEX('[1]R3 Kinchina XCO'!$P$3:$P$145,MATCH(Men[[#This Row],[Rider]],'[1]R3 Kinchina XCO'!$E$3:$E$145,0)),"")</f>
        <v>280</v>
      </c>
      <c r="E34" s="28"/>
      <c r="F34" s="28"/>
      <c r="G34" s="29">
        <f t="shared" si="0"/>
        <v>792</v>
      </c>
      <c r="H34" s="26">
        <f t="array" ref="H34">101-SUM(IF(G34&gt;$G$18:$G$152,1/COUNTIF($G$18:$G$152,$G$18:$G$152)))</f>
        <v>17.000000000000028</v>
      </c>
      <c r="I34" s="2"/>
      <c r="J34" s="27" t="s">
        <v>61</v>
      </c>
      <c r="K34" s="28">
        <f>_xlfn.IFNA(INDEX('[1]R1 Anstey XCO'!$O$3:$O$143,MATCH(Women[[#This Row],[Rider]],'[1]R1 Anstey XCO'!$E$3:$E$143,0)),"")</f>
        <v>320</v>
      </c>
      <c r="L34" s="28" t="str">
        <f>_xlfn.IFNA(INDEX('[1]R2 Eagle XCO'!$P$3:$P$145,MATCH(Women[[#This Row],[Rider]],'[1]R2 Eagle XCO'!$E$3:$E$145,0)),"")</f>
        <v/>
      </c>
      <c r="M34" s="28" t="str">
        <f>_xlfn.IFNA(INDEX('[1]R3 Kinchina XCO'!$P$3:$P$145,MATCH(Women[[#This Row],[Rider]],'[1]R3 Kinchina XCO'!$E$3:$E$145,0)),"")</f>
        <v/>
      </c>
      <c r="N34" s="28"/>
      <c r="O34" s="28"/>
      <c r="P34" s="25">
        <f>SUM(Women[[#This Row],[Anstey XCO Points (R1)]:[Melrose XCO 2 Points (R5)]])</f>
        <v>320</v>
      </c>
      <c r="Q34" s="35">
        <f t="array" ref="Q34">25-SUM(IF(P34&gt;$P$18:$P$44,1/COUNTIF($P$18:$P$44,$P$18:$P$44)))</f>
        <v>17</v>
      </c>
      <c r="R34" s="2"/>
      <c r="S34" s="31" t="s">
        <v>62</v>
      </c>
      <c r="T34" s="28">
        <f>_xlfn.IFNA(INDEX('[1]R1 Anstey XCO'!$O$3:$O$143,MATCH(Junior[[#This Row],[Rider]],'[1]R1 Anstey XCO'!$E$3:$E$143,0)),"")</f>
        <v>390</v>
      </c>
      <c r="U34" s="28">
        <f>_xlfn.IFNA(INDEX('[1]R2 Eagle XCO'!$P$3:$P$145,MATCH(Junior[[#This Row],[Rider]],'[1]R2 Eagle XCO'!$E$3:$E$145,0)),"")</f>
        <v>370</v>
      </c>
      <c r="V34" s="28">
        <f>_xlfn.IFNA(INDEX('[1]R3 Kinchina XCO'!$P$3:$P$145,MATCH(Junior[[#This Row],[Rider]],'[1]R3 Kinchina XCO'!$E$3:$E$145,0)),"")</f>
        <v>400</v>
      </c>
      <c r="W34" s="28"/>
      <c r="X34" s="28"/>
      <c r="Y34" s="29">
        <f>SUM(Junior[[#This Row],[Anstey XCO Points (R1)]:[Melrose XCO 2 Points (R5)]])</f>
        <v>1160</v>
      </c>
      <c r="Z34" s="32">
        <f t="array" ref="Z34">41-SUM(IF(Y34&gt;$Y$18:$Y$72,1/COUNTIF($Y$18:$Y$72,$Y$18:$Y$72)))</f>
        <v>12</v>
      </c>
      <c r="AA34" s="2"/>
      <c r="AB34" s="2"/>
      <c r="AC34" s="2"/>
    </row>
    <row r="35" spans="1:29" ht="17" thickBot="1" x14ac:dyDescent="0.25">
      <c r="A35" s="34" t="s">
        <v>63</v>
      </c>
      <c r="B35" s="28">
        <f>_xlfn.IFNA(INDEX('[1]R1 Anstey XCO'!$O$3:$O$143,MATCH(Men[[#This Row],[Rider]],'[1]R1 Anstey XCO'!$E$3:$E$143,0)),"")</f>
        <v>259</v>
      </c>
      <c r="C35" s="28">
        <f>_xlfn.IFNA(INDEX('[1]R2 Eagle XCO'!$P$3:$P$145,MATCH(Men[[#This Row],[Rider]],'[1]R2 Eagle XCO'!$E$3:$E$145,0)),"")</f>
        <v>251.99999999999997</v>
      </c>
      <c r="D35" s="24">
        <f>_xlfn.IFNA(INDEX('[1]R3 Kinchina XCO'!$P$3:$P$145,MATCH(Men[[#This Row],[Rider]],'[1]R3 Kinchina XCO'!$E$3:$E$145,0)),"")</f>
        <v>259</v>
      </c>
      <c r="E35" s="28"/>
      <c r="F35" s="28"/>
      <c r="G35" s="29">
        <f t="shared" si="0"/>
        <v>770</v>
      </c>
      <c r="H35" s="26">
        <f t="array" ref="H35">101-SUM(IF(G35&gt;$G$18:$G$152,1/COUNTIF($G$18:$G$152,$G$18:$G$152)))</f>
        <v>18.000000000000028</v>
      </c>
      <c r="I35" s="2"/>
      <c r="J35" s="27" t="s">
        <v>64</v>
      </c>
      <c r="K35" s="28" t="str">
        <f>_xlfn.IFNA(INDEX('[1]R1 Anstey XCO'!$O$3:$O$143,MATCH(Women[[#This Row],[Rider]],'[1]R1 Anstey XCO'!$E$3:$E$143,0)),"")</f>
        <v/>
      </c>
      <c r="L35" s="28" t="str">
        <f>_xlfn.IFNA(INDEX('[1]R2 Eagle XCO'!$P$3:$P$145,MATCH(Women[[#This Row],[Rider]],'[1]R2 Eagle XCO'!$E$3:$E$145,0)),"")</f>
        <v/>
      </c>
      <c r="M35" s="28">
        <f>_xlfn.IFNA(INDEX('[1]R3 Kinchina XCO'!$P$3:$P$145,MATCH(Women[[#This Row],[Rider]],'[1]R3 Kinchina XCO'!$E$3:$E$145,0)),"")</f>
        <v>320</v>
      </c>
      <c r="N35" s="28"/>
      <c r="O35" s="28"/>
      <c r="P35" s="25">
        <f>SUM(Women[[#This Row],[Anstey XCO Points (R1)]:[Melrose XCO 2 Points (R5)]])</f>
        <v>320</v>
      </c>
      <c r="Q35" s="35">
        <f t="array" ref="Q35">25-SUM(IF(P35&gt;$P$18:$P$44,1/COUNTIF($P$18:$P$44,$P$18:$P$44)))</f>
        <v>17</v>
      </c>
      <c r="R35" s="2"/>
      <c r="S35" s="31" t="s">
        <v>65</v>
      </c>
      <c r="T35" s="28">
        <f>_xlfn.IFNA(INDEX('[1]R1 Anstey XCO'!$O$3:$O$143,MATCH(Junior[[#This Row],[Rider]],'[1]R1 Anstey XCO'!$E$3:$E$143,0)),"")</f>
        <v>390</v>
      </c>
      <c r="U35" s="28">
        <f>_xlfn.IFNA(INDEX('[1]R2 Eagle XCO'!$P$3:$P$145,MATCH(Junior[[#This Row],[Rider]],'[1]R2 Eagle XCO'!$E$3:$E$145,0)),"")</f>
        <v>370</v>
      </c>
      <c r="V35" s="28">
        <f>_xlfn.IFNA(INDEX('[1]R3 Kinchina XCO'!$P$3:$P$145,MATCH(Junior[[#This Row],[Rider]],'[1]R3 Kinchina XCO'!$E$3:$E$145,0)),"")</f>
        <v>370</v>
      </c>
      <c r="W35" s="28"/>
      <c r="X35" s="28"/>
      <c r="Y35" s="29">
        <f>SUM(Junior[[#This Row],[Anstey XCO Points (R1)]:[Melrose XCO 2 Points (R5)]])</f>
        <v>1130</v>
      </c>
      <c r="Z35" s="32">
        <f t="array" ref="Z35">41-SUM(IF(Y35&gt;$Y$18:$Y$72,1/COUNTIF($Y$18:$Y$72,$Y$18:$Y$72)))</f>
        <v>13</v>
      </c>
      <c r="AA35" s="2"/>
      <c r="AB35" s="2"/>
      <c r="AC35" s="2"/>
    </row>
    <row r="36" spans="1:29" ht="17" thickBot="1" x14ac:dyDescent="0.25">
      <c r="A36" s="34" t="s">
        <v>66</v>
      </c>
      <c r="B36" s="28">
        <f>_xlfn.IFNA(INDEX('[1]R1 Anstey XCO'!$O$3:$O$143,MATCH(Men[[#This Row],[Rider]],'[1]R1 Anstey XCO'!$E$3:$E$143,0)),"")</f>
        <v>390</v>
      </c>
      <c r="C36" s="28">
        <f>_xlfn.IFNA(INDEX('[1]R2 Eagle XCO'!$P$3:$P$145,MATCH(Men[[#This Row],[Rider]],'[1]R2 Eagle XCO'!$E$3:$E$145,0)),"")</f>
        <v>380</v>
      </c>
      <c r="D36" s="24" t="str">
        <f>_xlfn.IFNA(INDEX('[1]R3 Kinchina XCO'!$P$3:$P$145,MATCH(Men[[#This Row],[Rider]],'[1]R3 Kinchina XCO'!$E$3:$E$145,0)),"")</f>
        <v/>
      </c>
      <c r="E36" s="28"/>
      <c r="F36" s="28"/>
      <c r="G36" s="29">
        <f t="shared" si="0"/>
        <v>770</v>
      </c>
      <c r="H36" s="26">
        <f t="array" ref="H36">101-SUM(IF(G36&gt;$G$18:$G$152,1/COUNTIF($G$18:$G$152,$G$18:$G$152)))</f>
        <v>18.000000000000028</v>
      </c>
      <c r="I36" s="2"/>
      <c r="J36" s="27" t="s">
        <v>67</v>
      </c>
      <c r="K36" s="28" t="str">
        <f>_xlfn.IFNA(INDEX('[1]R1 Anstey XCO'!$O$3:$O$143,MATCH(Women[[#This Row],[Rider]],'[1]R1 Anstey XCO'!$E$3:$E$143,0)),"")</f>
        <v/>
      </c>
      <c r="L36" s="28" t="str">
        <f>_xlfn.IFNA(INDEX('[1]R2 Eagle XCO'!$P$3:$P$145,MATCH(Women[[#This Row],[Rider]],'[1]R2 Eagle XCO'!$E$3:$E$145,0)),"")</f>
        <v/>
      </c>
      <c r="M36" s="28">
        <f>_xlfn.IFNA(INDEX('[1]R3 Kinchina XCO'!$P$3:$P$145,MATCH(Women[[#This Row],[Rider]],'[1]R3 Kinchina XCO'!$E$3:$E$145,0)),"")</f>
        <v>312</v>
      </c>
      <c r="N36" s="28"/>
      <c r="O36" s="28"/>
      <c r="P36" s="25">
        <f>SUM(Women[[#This Row],[Anstey XCO Points (R1)]:[Melrose XCO 2 Points (R5)]])</f>
        <v>312</v>
      </c>
      <c r="Q36" s="35">
        <f t="array" ref="Q36">25-SUM(IF(P36&gt;$P$18:$P$44,1/COUNTIF($P$18:$P$44,$P$18:$P$44)))</f>
        <v>18</v>
      </c>
      <c r="R36" s="2"/>
      <c r="S36" s="31" t="s">
        <v>68</v>
      </c>
      <c r="T36" s="28">
        <f>_xlfn.IFNA(INDEX('[1]R1 Anstey XCO'!$O$3:$O$143,MATCH(Junior[[#This Row],[Rider]],'[1]R1 Anstey XCO'!$E$3:$E$143,0)),"")</f>
        <v>380</v>
      </c>
      <c r="U36" s="28">
        <f>_xlfn.IFNA(INDEX('[1]R2 Eagle XCO'!$P$3:$P$145,MATCH(Junior[[#This Row],[Rider]],'[1]R2 Eagle XCO'!$E$3:$E$145,0)),"")</f>
        <v>320</v>
      </c>
      <c r="V36" s="28">
        <f>_xlfn.IFNA(INDEX('[1]R3 Kinchina XCO'!$P$3:$P$145,MATCH(Junior[[#This Row],[Rider]],'[1]R3 Kinchina XCO'!$E$3:$E$145,0)),"")</f>
        <v>350</v>
      </c>
      <c r="W36" s="28"/>
      <c r="X36" s="28"/>
      <c r="Y36" s="29">
        <f>SUM(Junior[[#This Row],[Anstey XCO Points (R1)]:[Melrose XCO 2 Points (R5)]])</f>
        <v>1050</v>
      </c>
      <c r="Z36" s="32">
        <f t="array" ref="Z36">41-SUM(IF(Y36&gt;$Y$18:$Y$72,1/COUNTIF($Y$18:$Y$72,$Y$18:$Y$72)))</f>
        <v>14</v>
      </c>
      <c r="AA36" s="2"/>
      <c r="AB36" s="2"/>
      <c r="AC36" s="2"/>
    </row>
    <row r="37" spans="1:29" ht="17" thickBot="1" x14ac:dyDescent="0.25">
      <c r="A37" s="34" t="s">
        <v>69</v>
      </c>
      <c r="B37" s="28">
        <f>_xlfn.IFNA(INDEX('[1]R1 Anstey XCO'!$O$3:$O$143,MATCH(Men[[#This Row],[Rider]],'[1]R1 Anstey XCO'!$E$3:$E$143,0)),"")</f>
        <v>380</v>
      </c>
      <c r="C37" s="28">
        <f>_xlfn.IFNA(INDEX('[1]R2 Eagle XCO'!$P$3:$P$145,MATCH(Men[[#This Row],[Rider]],'[1]R2 Eagle XCO'!$E$3:$E$145,0)),"")</f>
        <v>360</v>
      </c>
      <c r="D37" s="24" t="str">
        <f>_xlfn.IFNA(INDEX('[1]R3 Kinchina XCO'!$P$3:$P$145,MATCH(Men[[#This Row],[Rider]],'[1]R3 Kinchina XCO'!$E$3:$E$145,0)),"")</f>
        <v/>
      </c>
      <c r="E37" s="28"/>
      <c r="F37" s="28"/>
      <c r="G37" s="29">
        <f t="shared" si="0"/>
        <v>740</v>
      </c>
      <c r="H37" s="26">
        <f t="array" ref="H37">101-SUM(IF(G37&gt;$G$18:$G$152,1/COUNTIF($G$18:$G$152,$G$18:$G$152)))</f>
        <v>19.000000000000014</v>
      </c>
      <c r="I37" s="2"/>
      <c r="J37" s="27" t="s">
        <v>70</v>
      </c>
      <c r="K37" s="28">
        <f>_xlfn.IFNA(INDEX('[1]R1 Anstey XCO'!$O$3:$O$143,MATCH(Women[[#This Row],[Rider]],'[1]R1 Anstey XCO'!$E$3:$E$143,0)),"")</f>
        <v>304</v>
      </c>
      <c r="L37" s="28" t="str">
        <f>_xlfn.IFNA(INDEX('[1]R2 Eagle XCO'!$P$3:$P$145,MATCH(Women[[#This Row],[Rider]],'[1]R2 Eagle XCO'!$E$3:$E$145,0)),"")</f>
        <v/>
      </c>
      <c r="M37" s="28" t="str">
        <f>_xlfn.IFNA(INDEX('[1]R3 Kinchina XCO'!$P$3:$P$145,MATCH(Women[[#This Row],[Rider]],'[1]R3 Kinchina XCO'!$E$3:$E$145,0)),"")</f>
        <v/>
      </c>
      <c r="N37" s="28"/>
      <c r="O37" s="28"/>
      <c r="P37" s="25">
        <f>SUM(Women[[#This Row],[Anstey XCO Points (R1)]:[Melrose XCO 2 Points (R5)]])</f>
        <v>304</v>
      </c>
      <c r="Q37" s="35">
        <f t="array" ref="Q37">25-SUM(IF(P37&gt;$P$18:$P$44,1/COUNTIF($P$18:$P$44,$P$18:$P$44)))</f>
        <v>19</v>
      </c>
      <c r="R37" s="2"/>
      <c r="S37" s="31" t="s">
        <v>71</v>
      </c>
      <c r="T37" s="28">
        <f>_xlfn.IFNA(INDEX('[1]R1 Anstey XCO'!$O$3:$O$143,MATCH(Junior[[#This Row],[Rider]],'[1]R1 Anstey XCO'!$E$3:$E$143,0)),"")</f>
        <v>370</v>
      </c>
      <c r="U37" s="28">
        <f>_xlfn.IFNA(INDEX('[1]R2 Eagle XCO'!$P$3:$P$145,MATCH(Junior[[#This Row],[Rider]],'[1]R2 Eagle XCO'!$E$3:$E$145,0)),"")</f>
        <v>300</v>
      </c>
      <c r="V37" s="28">
        <f>_xlfn.IFNA(INDEX('[1]R3 Kinchina XCO'!$P$3:$P$145,MATCH(Junior[[#This Row],[Rider]],'[1]R3 Kinchina XCO'!$E$3:$E$145,0)),"")</f>
        <v>330</v>
      </c>
      <c r="W37" s="28"/>
      <c r="X37" s="28"/>
      <c r="Y37" s="29">
        <f>SUM(Junior[[#This Row],[Anstey XCO Points (R1)]:[Melrose XCO 2 Points (R5)]])</f>
        <v>1000</v>
      </c>
      <c r="Z37" s="32">
        <f t="array" ref="Z37">41-SUM(IF(Y37&gt;$Y$18:$Y$72,1/COUNTIF($Y$18:$Y$72,$Y$18:$Y$72)))</f>
        <v>15</v>
      </c>
      <c r="AA37" s="2"/>
      <c r="AB37" s="2"/>
      <c r="AC37" s="2"/>
    </row>
    <row r="38" spans="1:29" ht="17" thickBot="1" x14ac:dyDescent="0.25">
      <c r="A38" s="34" t="s">
        <v>72</v>
      </c>
      <c r="B38" s="28" t="str">
        <f>_xlfn.IFNA(INDEX('[1]R1 Anstey XCO'!$O$3:$O$143,MATCH(Men[[#This Row],[Rider]],'[1]R1 Anstey XCO'!$E$3:$E$143,0)),"")</f>
        <v/>
      </c>
      <c r="C38" s="28">
        <f>_xlfn.IFNA(INDEX('[1]R2 Eagle XCO'!$P$3:$P$145,MATCH(Men[[#This Row],[Rider]],'[1]R2 Eagle XCO'!$E$3:$E$145,0)),"")</f>
        <v>350</v>
      </c>
      <c r="D38" s="24">
        <f>_xlfn.IFNA(INDEX('[1]R3 Kinchina XCO'!$P$3:$P$145,MATCH(Men[[#This Row],[Rider]],'[1]R3 Kinchina XCO'!$E$3:$E$145,0)),"")</f>
        <v>360</v>
      </c>
      <c r="E38" s="28"/>
      <c r="F38" s="28"/>
      <c r="G38" s="29">
        <f t="shared" si="0"/>
        <v>710</v>
      </c>
      <c r="H38" s="26">
        <f t="array" ref="H38">101-SUM(IF(G38&gt;$G$18:$G$152,1/COUNTIF($G$18:$G$152,$G$18:$G$152)))</f>
        <v>20</v>
      </c>
      <c r="I38" s="2"/>
      <c r="J38" s="27" t="s">
        <v>73</v>
      </c>
      <c r="K38" s="28" t="str">
        <f>_xlfn.IFNA(INDEX('[1]R1 Anstey XCO'!$O$3:$O$143,MATCH(Women[[#This Row],[Rider]],'[1]R1 Anstey XCO'!$E$3:$E$143,0)),"")</f>
        <v/>
      </c>
      <c r="L38" s="28" t="str">
        <f>_xlfn.IFNA(INDEX('[1]R2 Eagle XCO'!$P$3:$P$145,MATCH(Women[[#This Row],[Rider]],'[1]R2 Eagle XCO'!$E$3:$E$145,0)),"")</f>
        <v/>
      </c>
      <c r="M38" s="28">
        <f>_xlfn.IFNA(INDEX('[1]R3 Kinchina XCO'!$P$3:$P$145,MATCH(Women[[#This Row],[Rider]],'[1]R3 Kinchina XCO'!$E$3:$E$145,0)),"")</f>
        <v>304</v>
      </c>
      <c r="N38" s="28"/>
      <c r="O38" s="28"/>
      <c r="P38" s="25">
        <f>SUM(Women[[#This Row],[Anstey XCO Points (R1)]:[Melrose XCO 2 Points (R5)]])</f>
        <v>304</v>
      </c>
      <c r="Q38" s="35">
        <f t="array" ref="Q38">25-SUM(IF(P38&gt;$P$18:$P$44,1/COUNTIF($P$18:$P$44,$P$18:$P$44)))</f>
        <v>19</v>
      </c>
      <c r="R38" s="2"/>
      <c r="S38" s="31" t="s">
        <v>74</v>
      </c>
      <c r="T38" s="28">
        <f>_xlfn.IFNA(INDEX('[1]R1 Anstey XCO'!$O$3:$O$143,MATCH(Junior[[#This Row],[Rider]],'[1]R1 Anstey XCO'!$E$3:$E$143,0)),"")</f>
        <v>450</v>
      </c>
      <c r="U38" s="28">
        <f>_xlfn.IFNA(INDEX('[1]R2 Eagle XCO'!$P$3:$P$145,MATCH(Junior[[#This Row],[Rider]],'[1]R2 Eagle XCO'!$E$3:$E$145,0)),"")</f>
        <v>500</v>
      </c>
      <c r="V38" s="28" t="str">
        <f>_xlfn.IFNA(INDEX('[1]R3 Kinchina XCO'!$P$3:$P$145,MATCH(Junior[[#This Row],[Rider]],'[1]R3 Kinchina XCO'!$E$3:$E$145,0)),"")</f>
        <v/>
      </c>
      <c r="W38" s="28"/>
      <c r="X38" s="28"/>
      <c r="Y38" s="29">
        <f>SUM(Junior[[#This Row],[Anstey XCO Points (R1)]:[Melrose XCO 2 Points (R5)]])</f>
        <v>950</v>
      </c>
      <c r="Z38" s="32">
        <f t="array" ref="Z38">41-SUM(IF(Y38&gt;$Y$18:$Y$72,1/COUNTIF($Y$18:$Y$72,$Y$18:$Y$72)))</f>
        <v>16</v>
      </c>
      <c r="AA38" s="2"/>
      <c r="AB38" s="2"/>
      <c r="AC38" s="2"/>
    </row>
    <row r="39" spans="1:29" ht="17" thickBot="1" x14ac:dyDescent="0.25">
      <c r="A39" s="34" t="s">
        <v>75</v>
      </c>
      <c r="B39" s="28">
        <f>_xlfn.IFNA(INDEX('[1]R1 Anstey XCO'!$O$3:$O$143,MATCH(Men[[#This Row],[Rider]],'[1]R1 Anstey XCO'!$E$3:$E$143,0)),"")</f>
        <v>240</v>
      </c>
      <c r="C39" s="28">
        <f>_xlfn.IFNA(INDEX('[1]R2 Eagle XCO'!$P$3:$P$145,MATCH(Men[[#This Row],[Rider]],'[1]R2 Eagle XCO'!$E$3:$E$145,0)),"")</f>
        <v>234</v>
      </c>
      <c r="D39" s="24">
        <f>_xlfn.IFNA(INDEX('[1]R3 Kinchina XCO'!$P$3:$P$145,MATCH(Men[[#This Row],[Rider]],'[1]R3 Kinchina XCO'!$E$3:$E$145,0)),"")</f>
        <v>222</v>
      </c>
      <c r="E39" s="28"/>
      <c r="F39" s="28"/>
      <c r="G39" s="29">
        <f t="shared" si="0"/>
        <v>696</v>
      </c>
      <c r="H39" s="26">
        <f t="array" ref="H39">101-SUM(IF(G39&gt;$G$18:$G$152,1/COUNTIF($G$18:$G$152,$G$18:$G$152)))</f>
        <v>21</v>
      </c>
      <c r="I39" s="2"/>
      <c r="J39" s="27" t="s">
        <v>76</v>
      </c>
      <c r="K39" s="28">
        <f>_xlfn.IFNA(INDEX('[1]R1 Anstey XCO'!$O$3:$O$143,MATCH(Women[[#This Row],[Rider]],'[1]R1 Anstey XCO'!$E$3:$E$143,0)),"")</f>
        <v>296</v>
      </c>
      <c r="L39" s="28" t="str">
        <f>_xlfn.IFNA(INDEX('[1]R2 Eagle XCO'!$P$3:$P$145,MATCH(Women[[#This Row],[Rider]],'[1]R2 Eagle XCO'!$E$3:$E$145,0)),"")</f>
        <v/>
      </c>
      <c r="M39" s="28" t="str">
        <f>_xlfn.IFNA(INDEX('[1]R3 Kinchina XCO'!$P$3:$P$145,MATCH(Women[[#This Row],[Rider]],'[1]R3 Kinchina XCO'!$E$3:$E$145,0)),"")</f>
        <v/>
      </c>
      <c r="N39" s="28"/>
      <c r="O39" s="28"/>
      <c r="P39" s="25">
        <f>SUM(Women[[#This Row],[Anstey XCO Points (R1)]:[Melrose XCO 2 Points (R5)]])</f>
        <v>296</v>
      </c>
      <c r="Q39" s="35">
        <f t="array" ref="Q39">25-SUM(IF(P39&gt;$P$18:$P$44,1/COUNTIF($P$18:$P$44,$P$18:$P$44)))</f>
        <v>20</v>
      </c>
      <c r="R39" s="2"/>
      <c r="S39" s="31" t="s">
        <v>77</v>
      </c>
      <c r="T39" s="28">
        <f>_xlfn.IFNA(INDEX('[1]R1 Anstey XCO'!$O$3:$O$143,MATCH(Junior[[#This Row],[Rider]],'[1]R1 Anstey XCO'!$E$3:$E$143,0)),"")</f>
        <v>360</v>
      </c>
      <c r="U39" s="28">
        <f>_xlfn.IFNA(INDEX('[1]R2 Eagle XCO'!$P$3:$P$145,MATCH(Junior[[#This Row],[Rider]],'[1]R2 Eagle XCO'!$E$3:$E$145,0)),"")</f>
        <v>280</v>
      </c>
      <c r="V39" s="28">
        <f>_xlfn.IFNA(INDEX('[1]R3 Kinchina XCO'!$P$3:$P$145,MATCH(Junior[[#This Row],[Rider]],'[1]R3 Kinchina XCO'!$E$3:$E$145,0)),"")</f>
        <v>290</v>
      </c>
      <c r="W39" s="28"/>
      <c r="X39" s="28"/>
      <c r="Y39" s="29">
        <f>SUM(Junior[[#This Row],[Anstey XCO Points (R1)]:[Melrose XCO 2 Points (R5)]])</f>
        <v>930</v>
      </c>
      <c r="Z39" s="32">
        <f t="array" ref="Z39">41-SUM(IF(Y39&gt;$Y$18:$Y$72,1/COUNTIF($Y$18:$Y$72,$Y$18:$Y$72)))</f>
        <v>17</v>
      </c>
      <c r="AA39" s="2"/>
      <c r="AB39" s="2"/>
      <c r="AC39" s="2"/>
    </row>
    <row r="40" spans="1:29" ht="17" thickBot="1" x14ac:dyDescent="0.25">
      <c r="A40" s="34" t="s">
        <v>78</v>
      </c>
      <c r="B40" s="28">
        <f>_xlfn.IFNA(INDEX('[1]R1 Anstey XCO'!$O$3:$O$143,MATCH(Men[[#This Row],[Rider]],'[1]R1 Anstey XCO'!$E$3:$E$143,0)),"")</f>
        <v>320</v>
      </c>
      <c r="C40" s="28">
        <f>_xlfn.IFNA(INDEX('[1]R2 Eagle XCO'!$P$3:$P$145,MATCH(Men[[#This Row],[Rider]],'[1]R2 Eagle XCO'!$E$3:$E$145,0)),"")</f>
        <v>360</v>
      </c>
      <c r="D40" s="24" t="str">
        <f>_xlfn.IFNA(INDEX('[1]R3 Kinchina XCO'!$P$3:$P$145,MATCH(Men[[#This Row],[Rider]],'[1]R3 Kinchina XCO'!$E$3:$E$145,0)),"")</f>
        <v/>
      </c>
      <c r="E40" s="28"/>
      <c r="F40" s="28"/>
      <c r="G40" s="29">
        <f t="shared" si="0"/>
        <v>680</v>
      </c>
      <c r="H40" s="26">
        <f t="array" ref="H40">101-SUM(IF(G40&gt;$G$18:$G$152,1/COUNTIF($G$18:$G$152,$G$18:$G$152)))</f>
        <v>22</v>
      </c>
      <c r="I40" s="2"/>
      <c r="J40" s="27" t="s">
        <v>79</v>
      </c>
      <c r="K40" s="28" t="str">
        <f>_xlfn.IFNA(INDEX('[1]R1 Anstey XCO'!$O$3:$O$143,MATCH(Women[[#This Row],[Rider]],'[1]R1 Anstey XCO'!$E$3:$E$143,0)),"")</f>
        <v/>
      </c>
      <c r="L40" s="28" t="str">
        <f>_xlfn.IFNA(INDEX('[1]R2 Eagle XCO'!$P$3:$P$145,MATCH(Women[[#This Row],[Rider]],'[1]R2 Eagle XCO'!$E$3:$E$145,0)),"")</f>
        <v/>
      </c>
      <c r="M40" s="28">
        <f>_xlfn.IFNA(INDEX('[1]R3 Kinchina XCO'!$P$3:$P$145,MATCH(Women[[#This Row],[Rider]],'[1]R3 Kinchina XCO'!$E$3:$E$145,0)),"")</f>
        <v>294</v>
      </c>
      <c r="N40" s="28"/>
      <c r="O40" s="28"/>
      <c r="P40" s="25">
        <f>SUM(Women[[#This Row],[Anstey XCO Points (R1)]:[Melrose XCO 2 Points (R5)]])</f>
        <v>294</v>
      </c>
      <c r="Q40" s="35">
        <f t="array" ref="Q40">25-SUM(IF(P40&gt;$P$18:$P$44,1/COUNTIF($P$18:$P$44,$P$18:$P$44)))</f>
        <v>21</v>
      </c>
      <c r="R40" s="2"/>
      <c r="S40" s="31" t="s">
        <v>80</v>
      </c>
      <c r="T40" s="28">
        <f>_xlfn.IFNA(INDEX('[1]R1 Anstey XCO'!$O$3:$O$143,MATCH(Junior[[#This Row],[Rider]],'[1]R1 Anstey XCO'!$E$3:$E$143,0)),"")</f>
        <v>450</v>
      </c>
      <c r="U40" s="28">
        <f>_xlfn.IFNA(INDEX('[1]R2 Eagle XCO'!$P$3:$P$145,MATCH(Junior[[#This Row],[Rider]],'[1]R2 Eagle XCO'!$E$3:$E$145,0)),"")</f>
        <v>450</v>
      </c>
      <c r="V40" s="28" t="str">
        <f>_xlfn.IFNA(INDEX('[1]R3 Kinchina XCO'!$P$3:$P$145,MATCH(Junior[[#This Row],[Rider]],'[1]R3 Kinchina XCO'!$E$3:$E$145,0)),"")</f>
        <v/>
      </c>
      <c r="W40" s="28"/>
      <c r="X40" s="28"/>
      <c r="Y40" s="29">
        <f>SUM(Junior[[#This Row],[Anstey XCO Points (R1)]:[Melrose XCO 2 Points (R5)]])</f>
        <v>900</v>
      </c>
      <c r="Z40" s="32">
        <f t="array" ref="Z40">41-SUM(IF(Y40&gt;$Y$18:$Y$72,1/COUNTIF($Y$18:$Y$72,$Y$18:$Y$72)))</f>
        <v>18</v>
      </c>
      <c r="AA40" s="2"/>
      <c r="AB40" s="2"/>
      <c r="AC40" s="2"/>
    </row>
    <row r="41" spans="1:29" ht="17" thickBot="1" x14ac:dyDescent="0.25">
      <c r="A41" s="34" t="s">
        <v>81</v>
      </c>
      <c r="B41" s="28">
        <f>_xlfn.IFNA(INDEX('[1]R1 Anstey XCO'!$O$3:$O$143,MATCH(Men[[#This Row],[Rider]],'[1]R1 Anstey XCO'!$E$3:$E$143,0)),"")</f>
        <v>189</v>
      </c>
      <c r="C41" s="28">
        <f>_xlfn.IFNA(INDEX('[1]R2 Eagle XCO'!$P$3:$P$145,MATCH(Men[[#This Row],[Rider]],'[1]R2 Eagle XCO'!$E$3:$E$145,0)),"")</f>
        <v>244.99999999999997</v>
      </c>
      <c r="D41" s="24">
        <f>_xlfn.IFNA(INDEX('[1]R3 Kinchina XCO'!$P$3:$P$145,MATCH(Men[[#This Row],[Rider]],'[1]R3 Kinchina XCO'!$E$3:$E$145,0)),"")</f>
        <v>244.99999999999997</v>
      </c>
      <c r="E41" s="28"/>
      <c r="F41" s="28"/>
      <c r="G41" s="29">
        <f t="shared" si="0"/>
        <v>679</v>
      </c>
      <c r="H41" s="26">
        <f t="array" ref="H41">101-SUM(IF(G41&gt;$G$18:$G$152,1/COUNTIF($G$18:$G$152,$G$18:$G$152)))</f>
        <v>23</v>
      </c>
      <c r="I41" s="2"/>
      <c r="J41" s="27" t="s">
        <v>82</v>
      </c>
      <c r="K41" s="28" t="str">
        <f>_xlfn.IFNA(INDEX('[1]R1 Anstey XCO'!$O$3:$O$143,MATCH(Women[[#This Row],[Rider]],'[1]R1 Anstey XCO'!$E$3:$E$143,0)),"")</f>
        <v/>
      </c>
      <c r="L41" s="28">
        <f>_xlfn.IFNA(INDEX('[1]R2 Eagle XCO'!$P$3:$P$145,MATCH(Women[[#This Row],[Rider]],'[1]R2 Eagle XCO'!$E$3:$E$145,0)),"")</f>
        <v>280</v>
      </c>
      <c r="M41" s="28" t="str">
        <f>_xlfn.IFNA(INDEX('[1]R3 Kinchina XCO'!$P$3:$P$145,MATCH(Women[[#This Row],[Rider]],'[1]R3 Kinchina XCO'!$E$3:$E$145,0)),"")</f>
        <v/>
      </c>
      <c r="N41" s="28"/>
      <c r="O41" s="28"/>
      <c r="P41" s="25">
        <f>SUM(Women[[#This Row],[Anstey XCO Points (R1)]:[Melrose XCO 2 Points (R5)]])</f>
        <v>280</v>
      </c>
      <c r="Q41" s="35">
        <f t="array" ref="Q41">25-SUM(IF(P41&gt;$P$18:$P$44,1/COUNTIF($P$18:$P$44,$P$18:$P$44)))</f>
        <v>22</v>
      </c>
      <c r="R41" s="2"/>
      <c r="S41" s="31" t="s">
        <v>83</v>
      </c>
      <c r="T41" s="28">
        <f>_xlfn.IFNA(INDEX('[1]R1 Anstey XCO'!$O$3:$O$143,MATCH(Junior[[#This Row],[Rider]],'[1]R1 Anstey XCO'!$E$3:$E$143,0)),"")</f>
        <v>420</v>
      </c>
      <c r="U41" s="28">
        <f>_xlfn.IFNA(INDEX('[1]R2 Eagle XCO'!$P$3:$P$145,MATCH(Junior[[#This Row],[Rider]],'[1]R2 Eagle XCO'!$E$3:$E$145,0)),"")</f>
        <v>450</v>
      </c>
      <c r="V41" s="28" t="str">
        <f>_xlfn.IFNA(INDEX('[1]R3 Kinchina XCO'!$P$3:$P$145,MATCH(Junior[[#This Row],[Rider]],'[1]R3 Kinchina XCO'!$E$3:$E$145,0)),"")</f>
        <v/>
      </c>
      <c r="W41" s="28"/>
      <c r="X41" s="28"/>
      <c r="Y41" s="29">
        <f>SUM(Junior[[#This Row],[Anstey XCO Points (R1)]:[Melrose XCO 2 Points (R5)]])</f>
        <v>870</v>
      </c>
      <c r="Z41" s="32">
        <f t="array" ref="Z41">41-SUM(IF(Y41&gt;$Y$18:$Y$72,1/COUNTIF($Y$18:$Y$72,$Y$18:$Y$72)))</f>
        <v>19</v>
      </c>
      <c r="AA41" s="2"/>
      <c r="AB41" s="2"/>
      <c r="AC41" s="2"/>
    </row>
    <row r="42" spans="1:29" ht="17" thickBot="1" x14ac:dyDescent="0.25">
      <c r="A42" s="34" t="s">
        <v>84</v>
      </c>
      <c r="B42" s="28">
        <f>_xlfn.IFNA(INDEX('[1]R1 Anstey XCO'!$O$3:$O$143,MATCH(Men[[#This Row],[Rider]],'[1]R1 Anstey XCO'!$E$3:$E$143,0)),"")</f>
        <v>234</v>
      </c>
      <c r="C42" s="28">
        <f>_xlfn.IFNA(INDEX('[1]R2 Eagle XCO'!$P$3:$P$145,MATCH(Men[[#This Row],[Rider]],'[1]R2 Eagle XCO'!$E$3:$E$145,0)),"")</f>
        <v>228</v>
      </c>
      <c r="D42" s="24">
        <f>_xlfn.IFNA(INDEX('[1]R3 Kinchina XCO'!$P$3:$P$145,MATCH(Men[[#This Row],[Rider]],'[1]R3 Kinchina XCO'!$E$3:$E$145,0)),"")</f>
        <v>216</v>
      </c>
      <c r="E42" s="28"/>
      <c r="F42" s="28"/>
      <c r="G42" s="29">
        <f t="shared" si="0"/>
        <v>678</v>
      </c>
      <c r="H42" s="26">
        <f t="array" ref="H42">101-SUM(IF(G42&gt;$G$18:$G$152,1/COUNTIF($G$18:$G$152,$G$18:$G$152)))</f>
        <v>24</v>
      </c>
      <c r="I42" s="2"/>
      <c r="J42" s="27" t="s">
        <v>85</v>
      </c>
      <c r="K42" s="28" t="str">
        <f>_xlfn.IFNA(INDEX('[1]R1 Anstey XCO'!$O$3:$O$143,MATCH(Women[[#This Row],[Rider]],'[1]R1 Anstey XCO'!$E$3:$E$143,0)),"")</f>
        <v/>
      </c>
      <c r="L42" s="28">
        <f>_xlfn.IFNA(INDEX('[1]R2 Eagle XCO'!$P$3:$P$145,MATCH(Women[[#This Row],[Rider]],'[1]R2 Eagle XCO'!$E$3:$E$145,0)),"")</f>
        <v>273</v>
      </c>
      <c r="M42" s="28" t="str">
        <f>_xlfn.IFNA(INDEX('[1]R3 Kinchina XCO'!$P$3:$P$145,MATCH(Women[[#This Row],[Rider]],'[1]R3 Kinchina XCO'!$E$3:$E$145,0)),"")</f>
        <v/>
      </c>
      <c r="N42" s="28"/>
      <c r="O42" s="28"/>
      <c r="P42" s="25">
        <f>SUM(Women[[#This Row],[Anstey XCO Points (R1)]:[Melrose XCO 2 Points (R5)]])</f>
        <v>273</v>
      </c>
      <c r="Q42" s="35">
        <f t="array" ref="Q42">25-SUM(IF(P42&gt;$P$18:$P$44,1/COUNTIF($P$18:$P$44,$P$18:$P$44)))</f>
        <v>23</v>
      </c>
      <c r="R42" s="2"/>
      <c r="S42" s="31" t="s">
        <v>86</v>
      </c>
      <c r="T42" s="28">
        <f>_xlfn.IFNA(INDEX('[1]R1 Anstey XCO'!$O$3:$O$143,MATCH(Junior[[#This Row],[Rider]],'[1]R1 Anstey XCO'!$E$3:$E$143,0)),"")</f>
        <v>420</v>
      </c>
      <c r="U42" s="28">
        <f>_xlfn.IFNA(INDEX('[1]R2 Eagle XCO'!$P$3:$P$145,MATCH(Junior[[#This Row],[Rider]],'[1]R2 Eagle XCO'!$E$3:$E$145,0)),"")</f>
        <v>390</v>
      </c>
      <c r="V42" s="28" t="str">
        <f>_xlfn.IFNA(INDEX('[1]R3 Kinchina XCO'!$P$3:$P$145,MATCH(Junior[[#This Row],[Rider]],'[1]R3 Kinchina XCO'!$E$3:$E$145,0)),"")</f>
        <v/>
      </c>
      <c r="W42" s="28"/>
      <c r="X42" s="28"/>
      <c r="Y42" s="29">
        <f>SUM(Junior[[#This Row],[Anstey XCO Points (R1)]:[Melrose XCO 2 Points (R5)]])</f>
        <v>810</v>
      </c>
      <c r="Z42" s="32">
        <f t="array" ref="Z42">41-SUM(IF(Y42&gt;$Y$18:$Y$72,1/COUNTIF($Y$18:$Y$72,$Y$18:$Y$72)))</f>
        <v>20</v>
      </c>
      <c r="AA42" s="2"/>
      <c r="AB42" s="2"/>
      <c r="AC42" s="2"/>
    </row>
    <row r="43" spans="1:29" ht="17" thickBot="1" x14ac:dyDescent="0.25">
      <c r="A43" s="34" t="s">
        <v>87</v>
      </c>
      <c r="B43" s="28">
        <f>_xlfn.IFNA(INDEX('[1]R1 Anstey XCO'!$O$3:$O$143,MATCH(Men[[#This Row],[Rider]],'[1]R1 Anstey XCO'!$E$3:$E$143,0)),"")</f>
        <v>150.5</v>
      </c>
      <c r="C43" s="28">
        <f>_xlfn.IFNA(INDEX('[1]R2 Eagle XCO'!$P$3:$P$145,MATCH(Men[[#This Row],[Rider]],'[1]R2 Eagle XCO'!$E$3:$E$145,0)),"")</f>
        <v>260</v>
      </c>
      <c r="D43" s="24">
        <f>_xlfn.IFNA(INDEX('[1]R3 Kinchina XCO'!$P$3:$P$145,MATCH(Men[[#This Row],[Rider]],'[1]R3 Kinchina XCO'!$E$3:$E$145,0)),"")</f>
        <v>250</v>
      </c>
      <c r="E43" s="28"/>
      <c r="F43" s="28"/>
      <c r="G43" s="29">
        <f t="shared" si="0"/>
        <v>660.5</v>
      </c>
      <c r="H43" s="26">
        <f t="array" ref="H43">101-SUM(IF(G43&gt;$G$18:$G$152,1/COUNTIF($G$18:$G$152,$G$18:$G$152)))</f>
        <v>25</v>
      </c>
      <c r="I43" s="2"/>
      <c r="J43" s="27" t="s">
        <v>88</v>
      </c>
      <c r="K43" s="28" t="str">
        <f>_xlfn.IFNA(INDEX('[1]R1 Anstey XCO'!$O$3:$O$143,MATCH(Women[[#This Row],[Rider]],'[1]R1 Anstey XCO'!$E$3:$E$143,0)),"")</f>
        <v/>
      </c>
      <c r="L43" s="28">
        <f>_xlfn.IFNA(INDEX('[1]R2 Eagle XCO'!$P$3:$P$145,MATCH(Women[[#This Row],[Rider]],'[1]R2 Eagle XCO'!$E$3:$E$145,0)),"")</f>
        <v>259</v>
      </c>
      <c r="M43" s="28" t="str">
        <f>_xlfn.IFNA(INDEX('[1]R3 Kinchina XCO'!$P$3:$P$145,MATCH(Women[[#This Row],[Rider]],'[1]R3 Kinchina XCO'!$E$3:$E$145,0)),"")</f>
        <v/>
      </c>
      <c r="N43" s="28"/>
      <c r="O43" s="28"/>
      <c r="P43" s="25">
        <f>SUM(Women[[#This Row],[Anstey XCO Points (R1)]:[Melrose XCO 2 Points (R5)]])</f>
        <v>259</v>
      </c>
      <c r="Q43" s="35">
        <f t="array" ref="Q43">25-SUM(IF(P43&gt;$P$18:$P$44,1/COUNTIF($P$18:$P$44,$P$18:$P$44)))</f>
        <v>24</v>
      </c>
      <c r="R43" s="2"/>
      <c r="S43" s="31" t="s">
        <v>89</v>
      </c>
      <c r="T43" s="28" t="str">
        <f>_xlfn.IFNA(INDEX('[1]R1 Anstey XCO'!$O$3:$O$143,MATCH(Junior[[#This Row],[Rider]],'[1]R1 Anstey XCO'!$E$3:$E$143,0)),"")</f>
        <v/>
      </c>
      <c r="U43" s="28">
        <f>_xlfn.IFNA(INDEX('[1]R2 Eagle XCO'!$P$3:$P$145,MATCH(Junior[[#This Row],[Rider]],'[1]R2 Eagle XCO'!$E$3:$E$145,0)),"")</f>
        <v>400</v>
      </c>
      <c r="V43" s="28">
        <f>_xlfn.IFNA(INDEX('[1]R3 Kinchina XCO'!$P$3:$P$145,MATCH(Junior[[#This Row],[Rider]],'[1]R3 Kinchina XCO'!$E$3:$E$145,0)),"")</f>
        <v>400</v>
      </c>
      <c r="W43" s="28"/>
      <c r="X43" s="28"/>
      <c r="Y43" s="29">
        <f>SUM(Junior[[#This Row],[Anstey XCO Points (R1)]:[Melrose XCO 2 Points (R5)]])</f>
        <v>800</v>
      </c>
      <c r="Z43" s="32">
        <f t="array" ref="Z43">41-SUM(IF(Y43&gt;$Y$18:$Y$72,1/COUNTIF($Y$18:$Y$72,$Y$18:$Y$72)))</f>
        <v>21</v>
      </c>
      <c r="AA43" s="2"/>
      <c r="AB43" s="2"/>
      <c r="AC43" s="2"/>
    </row>
    <row r="44" spans="1:29" ht="17" thickBot="1" x14ac:dyDescent="0.25">
      <c r="A44" s="34" t="s">
        <v>90</v>
      </c>
      <c r="B44" s="28">
        <f>_xlfn.IFNA(INDEX('[1]R1 Anstey XCO'!$O$3:$O$143,MATCH(Men[[#This Row],[Rider]],'[1]R1 Anstey XCO'!$E$3:$E$143,0)),"")</f>
        <v>237.99999999999997</v>
      </c>
      <c r="C44" s="28">
        <f>_xlfn.IFNA(INDEX('[1]R2 Eagle XCO'!$P$3:$P$145,MATCH(Men[[#This Row],[Rider]],'[1]R2 Eagle XCO'!$E$3:$E$145,0)),"")</f>
        <v>175</v>
      </c>
      <c r="D44" s="24">
        <f>_xlfn.IFNA(INDEX('[1]R3 Kinchina XCO'!$P$3:$P$145,MATCH(Men[[#This Row],[Rider]],'[1]R3 Kinchina XCO'!$E$3:$E$145,0)),"")</f>
        <v>230.99999999999997</v>
      </c>
      <c r="E44" s="28"/>
      <c r="F44" s="28"/>
      <c r="G44" s="29">
        <f t="shared" si="0"/>
        <v>644</v>
      </c>
      <c r="H44" s="26">
        <f t="array" ref="H44">101-SUM(IF(G44&gt;$G$18:$G$152,1/COUNTIF($G$18:$G$152,$G$18:$G$152)))</f>
        <v>26</v>
      </c>
      <c r="I44" s="2"/>
      <c r="J44" s="27" t="s">
        <v>91</v>
      </c>
      <c r="K44" s="28" t="str">
        <f>_xlfn.IFNA(INDEX('[1]R1 Anstey XCO'!$O$3:$O$143,MATCH(Women[[#This Row],[Rider]],'[1]R1 Anstey XCO'!$E$3:$E$143,0)),"")</f>
        <v/>
      </c>
      <c r="L44" s="28" t="str">
        <f>_xlfn.IFNA(INDEX('[1]R2 Eagle XCO'!$P$3:$P$145,MATCH(Women[[#This Row],[Rider]],'[1]R2 Eagle XCO'!$E$3:$E$145,0)),"")</f>
        <v/>
      </c>
      <c r="M44" s="28">
        <f>_xlfn.IFNA(INDEX('[1]R3 Kinchina XCO'!$P$3:$P$145,MATCH(Women[[#This Row],[Rider]],'[1]R3 Kinchina XCO'!$E$3:$E$145,0)),"")</f>
        <v>251.99999999999997</v>
      </c>
      <c r="N44" s="28"/>
      <c r="O44" s="28"/>
      <c r="P44" s="25">
        <f>SUM(Women[[#This Row],[Anstey XCO Points (R1)]:[Melrose XCO 2 Points (R5)]])</f>
        <v>251.99999999999997</v>
      </c>
      <c r="Q44" s="35">
        <f t="array" ref="Q44">25-SUM(IF(P44&gt;$P$18:$P$44,1/COUNTIF($P$18:$P$44,$P$18:$P$44)))</f>
        <v>25</v>
      </c>
      <c r="R44" s="2"/>
      <c r="S44" s="31" t="s">
        <v>92</v>
      </c>
      <c r="T44" s="28" t="str">
        <f>_xlfn.IFNA(INDEX('[1]R1 Anstey XCO'!$O$3:$O$143,MATCH(Junior[[#This Row],[Rider]],'[1]R1 Anstey XCO'!$E$3:$E$143,0)),"")</f>
        <v/>
      </c>
      <c r="U44" s="28">
        <f>_xlfn.IFNA(INDEX('[1]R2 Eagle XCO'!$P$3:$P$145,MATCH(Junior[[#This Row],[Rider]],'[1]R2 Eagle XCO'!$E$3:$E$145,0)),"")</f>
        <v>380</v>
      </c>
      <c r="V44" s="28">
        <f>_xlfn.IFNA(INDEX('[1]R3 Kinchina XCO'!$P$3:$P$145,MATCH(Junior[[#This Row],[Rider]],'[1]R3 Kinchina XCO'!$E$3:$E$145,0)),"")</f>
        <v>420</v>
      </c>
      <c r="W44" s="28"/>
      <c r="X44" s="28"/>
      <c r="Y44" s="29">
        <f>SUM(Junior[[#This Row],[Anstey XCO Points (R1)]:[Melrose XCO 2 Points (R5)]])</f>
        <v>800</v>
      </c>
      <c r="Z44" s="32">
        <f t="array" ref="Z44">41-SUM(IF(Y44&gt;$Y$18:$Y$72,1/COUNTIF($Y$18:$Y$72,$Y$18:$Y$72)))</f>
        <v>21</v>
      </c>
      <c r="AA44" s="2"/>
      <c r="AB44" s="2"/>
      <c r="AC44" s="2"/>
    </row>
    <row r="45" spans="1:29" ht="17" thickBot="1" x14ac:dyDescent="0.25">
      <c r="A45" s="34" t="s">
        <v>93</v>
      </c>
      <c r="B45" s="28" t="str">
        <f>_xlfn.IFNA(INDEX('[1]R1 Anstey XCO'!$O$3:$O$143,MATCH(Men[[#This Row],[Rider]],'[1]R1 Anstey XCO'!$E$3:$E$143,0)),"")</f>
        <v/>
      </c>
      <c r="C45" s="28">
        <f>_xlfn.IFNA(INDEX('[1]R2 Eagle XCO'!$P$3:$P$145,MATCH(Men[[#This Row],[Rider]],'[1]R2 Eagle XCO'!$E$3:$E$145,0)),"")</f>
        <v>290</v>
      </c>
      <c r="D45" s="24">
        <f>_xlfn.IFNA(INDEX('[1]R3 Kinchina XCO'!$P$3:$P$145,MATCH(Men[[#This Row],[Rider]],'[1]R3 Kinchina XCO'!$E$3:$E$145,0)),"")</f>
        <v>330</v>
      </c>
      <c r="E45" s="28"/>
      <c r="F45" s="28"/>
      <c r="G45" s="29">
        <f t="shared" si="0"/>
        <v>620</v>
      </c>
      <c r="H45" s="26">
        <f t="array" ref="H45">101-SUM(IF(G45&gt;$G$18:$G$152,1/COUNTIF($G$18:$G$152,$G$18:$G$152)))</f>
        <v>27</v>
      </c>
      <c r="I45" s="2"/>
      <c r="J45" s="36"/>
      <c r="K45" s="37"/>
      <c r="L45" s="37"/>
      <c r="M45" s="37"/>
      <c r="N45" s="37"/>
      <c r="O45" s="37"/>
      <c r="P45" s="37"/>
      <c r="Q45" s="37"/>
      <c r="R45" s="2"/>
      <c r="S45" s="31" t="s">
        <v>94</v>
      </c>
      <c r="T45" s="28">
        <f>_xlfn.IFNA(INDEX('[1]R1 Anstey XCO'!$O$3:$O$143,MATCH(Junior[[#This Row],[Rider]],'[1]R1 Anstey XCO'!$E$3:$E$143,0)),"")</f>
        <v>400</v>
      </c>
      <c r="U45" s="28">
        <f>_xlfn.IFNA(INDEX('[1]R2 Eagle XCO'!$P$3:$P$145,MATCH(Junior[[#This Row],[Rider]],'[1]R2 Eagle XCO'!$E$3:$E$145,0)),"")</f>
        <v>390</v>
      </c>
      <c r="V45" s="28" t="str">
        <f>_xlfn.IFNA(INDEX('[1]R3 Kinchina XCO'!$P$3:$P$145,MATCH(Junior[[#This Row],[Rider]],'[1]R3 Kinchina XCO'!$E$3:$E$145,0)),"")</f>
        <v/>
      </c>
      <c r="W45" s="28"/>
      <c r="X45" s="28"/>
      <c r="Y45" s="29">
        <f>SUM(Junior[[#This Row],[Anstey XCO Points (R1)]:[Melrose XCO 2 Points (R5)]])</f>
        <v>790</v>
      </c>
      <c r="Z45" s="32">
        <f t="array" ref="Z45">41-SUM(IF(Y45&gt;$Y$18:$Y$72,1/COUNTIF($Y$18:$Y$72,$Y$18:$Y$72)))</f>
        <v>22</v>
      </c>
      <c r="AA45" s="2"/>
      <c r="AB45" s="2"/>
      <c r="AC45" s="2"/>
    </row>
    <row r="46" spans="1:29" ht="17" thickBot="1" x14ac:dyDescent="0.25">
      <c r="A46" s="34" t="s">
        <v>95</v>
      </c>
      <c r="B46" s="28">
        <f>_xlfn.IFNA(INDEX('[1]R1 Anstey XCO'!$O$3:$O$143,MATCH(Men[[#This Row],[Rider]],'[1]R1 Anstey XCO'!$E$3:$E$143,0)),"")</f>
        <v>340</v>
      </c>
      <c r="C46" s="28">
        <f>_xlfn.IFNA(INDEX('[1]R2 Eagle XCO'!$P$3:$P$145,MATCH(Men[[#This Row],[Rider]],'[1]R2 Eagle XCO'!$E$3:$E$145,0)),"")</f>
        <v>280</v>
      </c>
      <c r="D46" s="24" t="str">
        <f>_xlfn.IFNA(INDEX('[1]R3 Kinchina XCO'!$P$3:$P$145,MATCH(Men[[#This Row],[Rider]],'[1]R3 Kinchina XCO'!$E$3:$E$145,0)),"")</f>
        <v/>
      </c>
      <c r="E46" s="28"/>
      <c r="F46" s="28"/>
      <c r="G46" s="29">
        <f t="shared" si="0"/>
        <v>620</v>
      </c>
      <c r="H46" s="26">
        <f t="array" ref="H46">101-SUM(IF(G46&gt;$G$18:$G$152,1/COUNTIF($G$18:$G$152,$G$18:$G$152)))</f>
        <v>27</v>
      </c>
      <c r="I46" s="2"/>
      <c r="J46" s="36"/>
      <c r="K46" s="37"/>
      <c r="L46" s="37"/>
      <c r="M46" s="37"/>
      <c r="N46" s="37"/>
      <c r="O46" s="37"/>
      <c r="P46" s="37"/>
      <c r="Q46" s="37"/>
      <c r="S46" s="31" t="s">
        <v>96</v>
      </c>
      <c r="T46" s="28">
        <f>_xlfn.IFNA(INDEX('[1]R1 Anstey XCO'!$O$3:$O$143,MATCH(Junior[[#This Row],[Rider]],'[1]R1 Anstey XCO'!$E$3:$E$143,0)),"")</f>
        <v>390</v>
      </c>
      <c r="U46" s="28">
        <f>_xlfn.IFNA(INDEX('[1]R2 Eagle XCO'!$P$3:$P$145,MATCH(Junior[[#This Row],[Rider]],'[1]R2 Eagle XCO'!$E$3:$E$145,0)),"")</f>
        <v>400</v>
      </c>
      <c r="V46" s="28" t="str">
        <f>_xlfn.IFNA(INDEX('[1]R3 Kinchina XCO'!$P$3:$P$145,MATCH(Junior[[#This Row],[Rider]],'[1]R3 Kinchina XCO'!$E$3:$E$145,0)),"")</f>
        <v/>
      </c>
      <c r="W46" s="28"/>
      <c r="X46" s="28"/>
      <c r="Y46" s="29">
        <f>SUM(Junior[[#This Row],[Anstey XCO Points (R1)]:[Melrose XCO 2 Points (R5)]])</f>
        <v>790</v>
      </c>
      <c r="Z46" s="32">
        <f t="array" ref="Z46">41-SUM(IF(Y46&gt;$Y$18:$Y$72,1/COUNTIF($Y$18:$Y$72,$Y$18:$Y$72)))</f>
        <v>22</v>
      </c>
      <c r="AA46" s="2"/>
      <c r="AB46" s="2"/>
      <c r="AC46" s="2"/>
    </row>
    <row r="47" spans="1:29" ht="17" thickBot="1" x14ac:dyDescent="0.25">
      <c r="A47" s="34" t="s">
        <v>97</v>
      </c>
      <c r="B47" s="28">
        <f>_xlfn.IFNA(INDEX('[1]R1 Anstey XCO'!$O$3:$O$143,MATCH(Men[[#This Row],[Rider]],'[1]R1 Anstey XCO'!$E$3:$E$143,0)),"")</f>
        <v>196</v>
      </c>
      <c r="C47" s="28">
        <f>_xlfn.IFNA(INDEX('[1]R2 Eagle XCO'!$P$3:$P$145,MATCH(Men[[#This Row],[Rider]],'[1]R2 Eagle XCO'!$E$3:$E$145,0)),"")</f>
        <v>210</v>
      </c>
      <c r="D47" s="24">
        <f>_xlfn.IFNA(INDEX('[1]R3 Kinchina XCO'!$P$3:$P$145,MATCH(Men[[#This Row],[Rider]],'[1]R3 Kinchina XCO'!$E$3:$E$145,0)),"")</f>
        <v>196</v>
      </c>
      <c r="E47" s="28"/>
      <c r="F47" s="28"/>
      <c r="G47" s="29">
        <f t="shared" si="0"/>
        <v>602</v>
      </c>
      <c r="H47" s="26">
        <f t="array" ref="H47">101-SUM(IF(G47&gt;$G$18:$G$152,1/COUNTIF($G$18:$G$152,$G$18:$G$152)))</f>
        <v>28</v>
      </c>
      <c r="I47" s="2"/>
      <c r="J47" s="36"/>
      <c r="K47" s="37"/>
      <c r="L47" s="37"/>
      <c r="M47" s="37"/>
      <c r="N47" s="37"/>
      <c r="O47" s="37"/>
      <c r="P47" s="37"/>
      <c r="Q47" s="37"/>
      <c r="R47" s="2"/>
      <c r="S47" s="31" t="s">
        <v>98</v>
      </c>
      <c r="T47" s="28" t="str">
        <f>_xlfn.IFNA(INDEX('[1]R1 Anstey XCO'!$O$3:$O$143,MATCH(Junior[[#This Row],[Rider]],'[1]R1 Anstey XCO'!$E$3:$E$143,0)),"")</f>
        <v/>
      </c>
      <c r="U47" s="28">
        <f>_xlfn.IFNA(INDEX('[1]R2 Eagle XCO'!$P$3:$P$145,MATCH(Junior[[#This Row],[Rider]],'[1]R2 Eagle XCO'!$E$3:$E$145,0)),"")</f>
        <v>370</v>
      </c>
      <c r="V47" s="28">
        <f>_xlfn.IFNA(INDEX('[1]R3 Kinchina XCO'!$P$3:$P$145,MATCH(Junior[[#This Row],[Rider]],'[1]R3 Kinchina XCO'!$E$3:$E$145,0)),"")</f>
        <v>400</v>
      </c>
      <c r="W47" s="28"/>
      <c r="X47" s="28"/>
      <c r="Y47" s="29">
        <f>SUM(Junior[[#This Row],[Anstey XCO Points (R1)]:[Melrose XCO 2 Points (R5)]])</f>
        <v>770</v>
      </c>
      <c r="Z47" s="32">
        <f t="array" ref="Z47">41-SUM(IF(Y47&gt;$Y$18:$Y$72,1/COUNTIF($Y$18:$Y$72,$Y$18:$Y$72)))</f>
        <v>23</v>
      </c>
      <c r="AA47" s="2"/>
      <c r="AB47" s="2"/>
      <c r="AC47" s="2"/>
    </row>
    <row r="48" spans="1:29" ht="17" thickBot="1" x14ac:dyDescent="0.25">
      <c r="A48" s="34" t="s">
        <v>99</v>
      </c>
      <c r="B48" s="28">
        <f>_xlfn.IFNA(INDEX('[1]R1 Anstey XCO'!$O$3:$O$143,MATCH(Men[[#This Row],[Rider]],'[1]R1 Anstey XCO'!$E$3:$E$143,0)),"")</f>
        <v>336</v>
      </c>
      <c r="C48" s="28" t="str">
        <f>_xlfn.IFNA(INDEX('[1]R2 Eagle XCO'!$P$3:$P$145,MATCH(Men[[#This Row],[Rider]],'[1]R2 Eagle XCO'!$E$3:$E$145,0)),"")</f>
        <v/>
      </c>
      <c r="D48" s="24">
        <f>_xlfn.IFNA(INDEX('[1]R3 Kinchina XCO'!$P$3:$P$145,MATCH(Men[[#This Row],[Rider]],'[1]R3 Kinchina XCO'!$E$3:$E$145,0)),"")</f>
        <v>260</v>
      </c>
      <c r="E48" s="28"/>
      <c r="F48" s="28"/>
      <c r="G48" s="29">
        <f t="shared" si="0"/>
        <v>596</v>
      </c>
      <c r="H48" s="26">
        <f t="array" ref="H48">101-SUM(IF(G48&gt;$G$18:$G$152,1/COUNTIF($G$18:$G$152,$G$18:$G$152)))</f>
        <v>29</v>
      </c>
      <c r="I48" s="2"/>
      <c r="J48" s="36"/>
      <c r="K48" s="37"/>
      <c r="L48" s="37"/>
      <c r="M48" s="37"/>
      <c r="N48" s="37"/>
      <c r="O48" s="37"/>
      <c r="P48" s="37"/>
      <c r="Q48" s="37"/>
      <c r="R48" s="2"/>
      <c r="S48" s="31" t="s">
        <v>100</v>
      </c>
      <c r="T48" s="28">
        <f>_xlfn.IFNA(INDEX('[1]R1 Anstey XCO'!$O$3:$O$143,MATCH(Junior[[#This Row],[Rider]],'[1]R1 Anstey XCO'!$E$3:$E$143,0)),"")</f>
        <v>380</v>
      </c>
      <c r="U48" s="28">
        <f>_xlfn.IFNA(INDEX('[1]R2 Eagle XCO'!$P$3:$P$145,MATCH(Junior[[#This Row],[Rider]],'[1]R2 Eagle XCO'!$E$3:$E$145,0)),"")</f>
        <v>370</v>
      </c>
      <c r="V48" s="28" t="str">
        <f>_xlfn.IFNA(INDEX('[1]R3 Kinchina XCO'!$P$3:$P$145,MATCH(Junior[[#This Row],[Rider]],'[1]R3 Kinchina XCO'!$E$3:$E$145,0)),"")</f>
        <v/>
      </c>
      <c r="W48" s="28"/>
      <c r="X48" s="28"/>
      <c r="Y48" s="29">
        <f>SUM(Junior[[#This Row],[Anstey XCO Points (R1)]:[Melrose XCO 2 Points (R5)]])</f>
        <v>750</v>
      </c>
      <c r="Z48" s="32">
        <f t="array" ref="Z48">41-SUM(IF(Y48&gt;$Y$18:$Y$72,1/COUNTIF($Y$18:$Y$72,$Y$18:$Y$72)))</f>
        <v>24</v>
      </c>
      <c r="AA48" s="2"/>
      <c r="AB48" s="2"/>
      <c r="AC48" s="2"/>
    </row>
    <row r="49" spans="1:29" ht="17" thickBot="1" x14ac:dyDescent="0.25">
      <c r="A49" s="34" t="s">
        <v>101</v>
      </c>
      <c r="B49" s="28">
        <f>_xlfn.IFNA(INDEX('[1]R1 Anstey XCO'!$O$3:$O$143,MATCH(Men[[#This Row],[Rider]],'[1]R1 Anstey XCO'!$E$3:$E$143,0)),"")</f>
        <v>175</v>
      </c>
      <c r="C49" s="28">
        <f>_xlfn.IFNA(INDEX('[1]R2 Eagle XCO'!$P$3:$P$145,MATCH(Men[[#This Row],[Rider]],'[1]R2 Eagle XCO'!$E$3:$E$145,0)),"")</f>
        <v>237.99999999999997</v>
      </c>
      <c r="D49" s="24">
        <f>_xlfn.IFNA(INDEX('[1]R3 Kinchina XCO'!$P$3:$P$145,MATCH(Men[[#This Row],[Rider]],'[1]R3 Kinchina XCO'!$E$3:$E$145,0)),"")</f>
        <v>182</v>
      </c>
      <c r="E49" s="28"/>
      <c r="F49" s="28"/>
      <c r="G49" s="29">
        <f t="shared" si="0"/>
        <v>595</v>
      </c>
      <c r="H49" s="26">
        <f t="array" ref="H49">101-SUM(IF(G49&gt;$G$18:$G$152,1/COUNTIF($G$18:$G$152,$G$18:$G$152)))</f>
        <v>30</v>
      </c>
      <c r="I49" s="2"/>
      <c r="J49" s="36"/>
      <c r="K49" s="37"/>
      <c r="L49" s="37"/>
      <c r="M49" s="37"/>
      <c r="N49" s="37"/>
      <c r="O49" s="37"/>
      <c r="P49" s="37"/>
      <c r="Q49" s="37"/>
      <c r="R49" s="2"/>
      <c r="S49" s="31" t="s">
        <v>102</v>
      </c>
      <c r="T49" s="28">
        <f>_xlfn.IFNA(INDEX('[1]R1 Anstey XCO'!$O$3:$O$143,MATCH(Junior[[#This Row],[Rider]],'[1]R1 Anstey XCO'!$E$3:$E$143,0)),"")</f>
        <v>360</v>
      </c>
      <c r="U49" s="28">
        <f>_xlfn.IFNA(INDEX('[1]R2 Eagle XCO'!$P$3:$P$145,MATCH(Junior[[#This Row],[Rider]],'[1]R2 Eagle XCO'!$E$3:$E$145,0)),"")</f>
        <v>380</v>
      </c>
      <c r="V49" s="28" t="str">
        <f>_xlfn.IFNA(INDEX('[1]R3 Kinchina XCO'!$P$3:$P$145,MATCH(Junior[[#This Row],[Rider]],'[1]R3 Kinchina XCO'!$E$3:$E$145,0)),"")</f>
        <v/>
      </c>
      <c r="W49" s="28"/>
      <c r="X49" s="28"/>
      <c r="Y49" s="29">
        <f>SUM(Junior[[#This Row],[Anstey XCO Points (R1)]:[Melrose XCO 2 Points (R5)]])</f>
        <v>740</v>
      </c>
      <c r="Z49" s="32">
        <f t="array" ref="Z49">41-SUM(IF(Y49&gt;$Y$18:$Y$72,1/COUNTIF($Y$18:$Y$72,$Y$18:$Y$72)))</f>
        <v>25</v>
      </c>
      <c r="AA49" s="2"/>
      <c r="AB49" s="2"/>
      <c r="AC49" s="2"/>
    </row>
    <row r="50" spans="1:29" ht="17" thickBot="1" x14ac:dyDescent="0.25">
      <c r="A50" s="34" t="s">
        <v>103</v>
      </c>
      <c r="B50" s="28" t="str">
        <f>_xlfn.IFNA(INDEX('[1]R1 Anstey XCO'!$O$3:$O$143,MATCH(Men[[#This Row],[Rider]],'[1]R1 Anstey XCO'!$E$3:$E$143,0)),"")</f>
        <v/>
      </c>
      <c r="C50" s="28">
        <f>_xlfn.IFNA(INDEX('[1]R2 Eagle XCO'!$P$3:$P$145,MATCH(Men[[#This Row],[Rider]],'[1]R2 Eagle XCO'!$E$3:$E$145,0)),"")</f>
        <v>296</v>
      </c>
      <c r="D50" s="24">
        <f>_xlfn.IFNA(INDEX('[1]R3 Kinchina XCO'!$P$3:$P$145,MATCH(Men[[#This Row],[Rider]],'[1]R3 Kinchina XCO'!$E$3:$E$145,0)),"")</f>
        <v>296</v>
      </c>
      <c r="E50" s="28"/>
      <c r="F50" s="28"/>
      <c r="G50" s="29">
        <f t="shared" si="0"/>
        <v>592</v>
      </c>
      <c r="H50" s="26">
        <f t="array" ref="H50">101-SUM(IF(G50&gt;$G$18:$G$152,1/COUNTIF($G$18:$G$152,$G$18:$G$152)))</f>
        <v>30.999999999999986</v>
      </c>
      <c r="I50" s="2"/>
      <c r="J50" s="36"/>
      <c r="K50" s="37"/>
      <c r="L50" s="37"/>
      <c r="M50" s="37"/>
      <c r="N50" s="37"/>
      <c r="O50" s="37"/>
      <c r="P50" s="37"/>
      <c r="Q50" s="37"/>
      <c r="R50" s="2"/>
      <c r="S50" s="31" t="s">
        <v>104</v>
      </c>
      <c r="T50" s="28">
        <f>_xlfn.IFNA(INDEX('[1]R1 Anstey XCO'!$O$3:$O$143,MATCH(Junior[[#This Row],[Rider]],'[1]R1 Anstey XCO'!$E$3:$E$143,0)),"")</f>
        <v>370</v>
      </c>
      <c r="U50" s="28">
        <f>_xlfn.IFNA(INDEX('[1]R2 Eagle XCO'!$P$3:$P$145,MATCH(Junior[[#This Row],[Rider]],'[1]R2 Eagle XCO'!$E$3:$E$145,0)),"")</f>
        <v>360</v>
      </c>
      <c r="V50" s="28" t="str">
        <f>_xlfn.IFNA(INDEX('[1]R3 Kinchina XCO'!$P$3:$P$145,MATCH(Junior[[#This Row],[Rider]],'[1]R3 Kinchina XCO'!$E$3:$E$145,0)),"")</f>
        <v/>
      </c>
      <c r="W50" s="28"/>
      <c r="X50" s="28"/>
      <c r="Y50" s="29">
        <f>SUM(Junior[[#This Row],[Anstey XCO Points (R1)]:[Melrose XCO 2 Points (R5)]])</f>
        <v>730</v>
      </c>
      <c r="Z50" s="32">
        <f t="array" ref="Z50">41-SUM(IF(Y50&gt;$Y$18:$Y$72,1/COUNTIF($Y$18:$Y$72,$Y$18:$Y$72)))</f>
        <v>26</v>
      </c>
      <c r="AA50" s="2"/>
      <c r="AB50" s="2"/>
      <c r="AC50" s="2"/>
    </row>
    <row r="51" spans="1:29" ht="17" thickBot="1" x14ac:dyDescent="0.25">
      <c r="A51" s="34" t="s">
        <v>105</v>
      </c>
      <c r="B51" s="28">
        <f>_xlfn.IFNA(INDEX('[1]R1 Anstey XCO'!$O$3:$O$143,MATCH(Men[[#This Row],[Rider]],'[1]R1 Anstey XCO'!$E$3:$E$143,0)),"")</f>
        <v>296</v>
      </c>
      <c r="C51" s="28">
        <f>_xlfn.IFNA(INDEX('[1]R2 Eagle XCO'!$P$3:$P$145,MATCH(Men[[#This Row],[Rider]],'[1]R2 Eagle XCO'!$E$3:$E$145,0)),"")</f>
        <v>288</v>
      </c>
      <c r="D51" s="24" t="str">
        <f>_xlfn.IFNA(INDEX('[1]R3 Kinchina XCO'!$P$3:$P$145,MATCH(Men[[#This Row],[Rider]],'[1]R3 Kinchina XCO'!$E$3:$E$145,0)),"")</f>
        <v/>
      </c>
      <c r="E51" s="28"/>
      <c r="F51" s="28"/>
      <c r="G51" s="29">
        <f t="shared" si="0"/>
        <v>584</v>
      </c>
      <c r="H51" s="26">
        <f t="array" ref="H51">101-SUM(IF(G51&gt;$G$18:$G$152,1/COUNTIF($G$18:$G$152,$G$18:$G$152)))</f>
        <v>31.999999999999986</v>
      </c>
      <c r="I51" s="2"/>
      <c r="J51" s="36"/>
      <c r="K51" s="37"/>
      <c r="L51" s="37"/>
      <c r="M51" s="37"/>
      <c r="N51" s="37"/>
      <c r="O51" s="37"/>
      <c r="P51" s="37"/>
      <c r="Q51" s="37"/>
      <c r="R51" s="2"/>
      <c r="S51" s="31" t="s">
        <v>106</v>
      </c>
      <c r="T51" s="28" t="str">
        <f>_xlfn.IFNA(INDEX('[1]R1 Anstey XCO'!$O$3:$O$143,MATCH(Junior[[#This Row],[Rider]],'[1]R1 Anstey XCO'!$E$3:$E$143,0)),"")</f>
        <v/>
      </c>
      <c r="U51" s="28">
        <f>_xlfn.IFNA(INDEX('[1]R2 Eagle XCO'!$P$3:$P$145,MATCH(Junior[[#This Row],[Rider]],'[1]R2 Eagle XCO'!$E$3:$E$145,0)),"")</f>
        <v>350</v>
      </c>
      <c r="V51" s="28">
        <f>_xlfn.IFNA(INDEX('[1]R3 Kinchina XCO'!$P$3:$P$145,MATCH(Junior[[#This Row],[Rider]],'[1]R3 Kinchina XCO'!$E$3:$E$145,0)),"")</f>
        <v>340</v>
      </c>
      <c r="W51" s="28"/>
      <c r="X51" s="28"/>
      <c r="Y51" s="29">
        <f>SUM(Junior[[#This Row],[Anstey XCO Points (R1)]:[Melrose XCO 2 Points (R5)]])</f>
        <v>690</v>
      </c>
      <c r="Z51" s="32">
        <f t="array" ref="Z51">41-SUM(IF(Y51&gt;$Y$18:$Y$72,1/COUNTIF($Y$18:$Y$72,$Y$18:$Y$72)))</f>
        <v>27</v>
      </c>
      <c r="AA51" s="2"/>
      <c r="AB51" s="2"/>
      <c r="AC51" s="2"/>
    </row>
    <row r="52" spans="1:29" ht="17" thickBot="1" x14ac:dyDescent="0.25">
      <c r="A52" s="34" t="s">
        <v>107</v>
      </c>
      <c r="B52" s="28" t="str">
        <f>_xlfn.IFNA(INDEX('[1]R1 Anstey XCO'!$O$3:$O$143,MATCH(Men[[#This Row],[Rider]],'[1]R1 Anstey XCO'!$E$3:$E$143,0)),"")</f>
        <v/>
      </c>
      <c r="C52" s="28">
        <f>_xlfn.IFNA(INDEX('[1]R2 Eagle XCO'!$P$3:$P$145,MATCH(Men[[#This Row],[Rider]],'[1]R2 Eagle XCO'!$E$3:$E$145,0)),"")</f>
        <v>272</v>
      </c>
      <c r="D52" s="24">
        <f>_xlfn.IFNA(INDEX('[1]R3 Kinchina XCO'!$P$3:$P$145,MATCH(Men[[#This Row],[Rider]],'[1]R3 Kinchina XCO'!$E$3:$E$145,0)),"")</f>
        <v>312</v>
      </c>
      <c r="E52" s="28"/>
      <c r="F52" s="28"/>
      <c r="G52" s="29">
        <f t="shared" si="0"/>
        <v>584</v>
      </c>
      <c r="H52" s="26">
        <f t="array" ref="H52">101-SUM(IF(G52&gt;$G$18:$G$152,1/COUNTIF($G$18:$G$152,$G$18:$G$152)))</f>
        <v>31.999999999999986</v>
      </c>
      <c r="I52" s="2"/>
      <c r="J52" s="36"/>
      <c r="K52" s="37"/>
      <c r="L52" s="37"/>
      <c r="M52" s="37"/>
      <c r="N52" s="37"/>
      <c r="O52" s="37"/>
      <c r="P52" s="37"/>
      <c r="Q52" s="37"/>
      <c r="R52" s="2"/>
      <c r="S52" s="31" t="s">
        <v>108</v>
      </c>
      <c r="T52" s="28">
        <f>_xlfn.IFNA(INDEX('[1]R1 Anstey XCO'!$O$3:$O$143,MATCH(Junior[[#This Row],[Rider]],'[1]R1 Anstey XCO'!$E$3:$E$143,0)),"")</f>
        <v>500</v>
      </c>
      <c r="U52" s="28" t="str">
        <f>_xlfn.IFNA(INDEX('[1]R2 Eagle XCO'!$P$3:$P$145,MATCH(Junior[[#This Row],[Rider]],'[1]R2 Eagle XCO'!$E$3:$E$145,0)),"")</f>
        <v/>
      </c>
      <c r="V52" s="28" t="str">
        <f>_xlfn.IFNA(INDEX('[1]R3 Kinchina XCO'!$P$3:$P$145,MATCH(Junior[[#This Row],[Rider]],'[1]R3 Kinchina XCO'!$E$3:$E$145,0)),"")</f>
        <v/>
      </c>
      <c r="W52" s="28"/>
      <c r="X52" s="28"/>
      <c r="Y52" s="29">
        <f>SUM(Junior[[#This Row],[Anstey XCO Points (R1)]:[Melrose XCO 2 Points (R5)]])</f>
        <v>500</v>
      </c>
      <c r="Z52" s="32">
        <f t="array" ref="Z52">41-SUM(IF(Y52&gt;$Y$18:$Y$72,1/COUNTIF($Y$18:$Y$72,$Y$18:$Y$72)))</f>
        <v>28</v>
      </c>
      <c r="AA52" s="2"/>
      <c r="AB52" s="2"/>
      <c r="AC52" s="2"/>
    </row>
    <row r="53" spans="1:29" ht="17" thickBot="1" x14ac:dyDescent="0.25">
      <c r="A53" s="34" t="s">
        <v>109</v>
      </c>
      <c r="B53" s="28">
        <f>_xlfn.IFNA(INDEX('[1]R1 Anstey XCO'!$O$3:$O$143,MATCH(Men[[#This Row],[Rider]],'[1]R1 Anstey XCO'!$E$3:$E$143,0)),"")</f>
        <v>300</v>
      </c>
      <c r="C53" s="28" t="str">
        <f>_xlfn.IFNA(INDEX('[1]R2 Eagle XCO'!$P$3:$P$145,MATCH(Men[[#This Row],[Rider]],'[1]R2 Eagle XCO'!$E$3:$E$145,0)),"")</f>
        <v/>
      </c>
      <c r="D53" s="24">
        <f>_xlfn.IFNA(INDEX('[1]R3 Kinchina XCO'!$P$3:$P$145,MATCH(Men[[#This Row],[Rider]],'[1]R3 Kinchina XCO'!$E$3:$E$145,0)),"")</f>
        <v>280</v>
      </c>
      <c r="E53" s="28"/>
      <c r="F53" s="28"/>
      <c r="G53" s="29">
        <f t="shared" si="0"/>
        <v>580</v>
      </c>
      <c r="H53" s="26">
        <f t="array" ref="H53">101-SUM(IF(G53&gt;$G$18:$G$152,1/COUNTIF($G$18:$G$152,$G$18:$G$152)))</f>
        <v>32.999999999999972</v>
      </c>
      <c r="I53" s="2"/>
      <c r="J53" s="36"/>
      <c r="K53" s="37"/>
      <c r="L53" s="37"/>
      <c r="M53" s="37"/>
      <c r="N53" s="37"/>
      <c r="O53" s="37"/>
      <c r="P53" s="37"/>
      <c r="Q53" s="37"/>
      <c r="R53" s="2"/>
      <c r="S53" s="31" t="s">
        <v>110</v>
      </c>
      <c r="T53" s="28" t="str">
        <f>_xlfn.IFNA(INDEX('[1]R1 Anstey XCO'!$O$3:$O$143,MATCH(Junior[[#This Row],[Rider]],'[1]R1 Anstey XCO'!$E$3:$E$143,0)),"")</f>
        <v/>
      </c>
      <c r="U53" s="28" t="str">
        <f>_xlfn.IFNA(INDEX('[1]R2 Eagle XCO'!$P$3:$P$145,MATCH(Junior[[#This Row],[Rider]],'[1]R2 Eagle XCO'!$E$3:$E$145,0)),"")</f>
        <v/>
      </c>
      <c r="V53" s="28">
        <f>_xlfn.IFNA(INDEX('[1]R3 Kinchina XCO'!$P$3:$P$145,MATCH(Junior[[#This Row],[Rider]],'[1]R3 Kinchina XCO'!$E$3:$E$145,0)),"")</f>
        <v>500</v>
      </c>
      <c r="W53" s="28"/>
      <c r="X53" s="28"/>
      <c r="Y53" s="29">
        <f>SUM(Junior[[#This Row],[Anstey XCO Points (R1)]:[Melrose XCO 2 Points (R5)]])</f>
        <v>500</v>
      </c>
      <c r="Z53" s="32">
        <f t="array" ref="Z53">41-SUM(IF(Y53&gt;$Y$18:$Y$72,1/COUNTIF($Y$18:$Y$72,$Y$18:$Y$72)))</f>
        <v>28</v>
      </c>
      <c r="AA53" s="2"/>
      <c r="AB53" s="2"/>
      <c r="AC53" s="2"/>
    </row>
    <row r="54" spans="1:29" ht="17" thickBot="1" x14ac:dyDescent="0.25">
      <c r="A54" s="34" t="s">
        <v>111</v>
      </c>
      <c r="B54" s="28">
        <f>_xlfn.IFNA(INDEX('[1]R1 Anstey XCO'!$O$3:$O$143,MATCH(Men[[#This Row],[Rider]],'[1]R1 Anstey XCO'!$E$3:$E$143,0)),"")</f>
        <v>330</v>
      </c>
      <c r="C54" s="28" t="str">
        <f>_xlfn.IFNA(INDEX('[1]R2 Eagle XCO'!$P$3:$P$145,MATCH(Men[[#This Row],[Rider]],'[1]R2 Eagle XCO'!$E$3:$E$145,0)),"")</f>
        <v/>
      </c>
      <c r="D54" s="24">
        <f>_xlfn.IFNA(INDEX('[1]R3 Kinchina XCO'!$P$3:$P$145,MATCH(Men[[#This Row],[Rider]],'[1]R3 Kinchina XCO'!$E$3:$E$145,0)),"")</f>
        <v>240</v>
      </c>
      <c r="E54" s="28"/>
      <c r="F54" s="28"/>
      <c r="G54" s="29">
        <f t="shared" si="0"/>
        <v>570</v>
      </c>
      <c r="H54" s="26">
        <f t="array" ref="H54">101-SUM(IF(G54&gt;$G$18:$G$152,1/COUNTIF($G$18:$G$152,$G$18:$G$152)))</f>
        <v>33.999999999999972</v>
      </c>
      <c r="I54" s="2"/>
      <c r="J54" s="36"/>
      <c r="K54" s="37"/>
      <c r="L54" s="37"/>
      <c r="M54" s="37"/>
      <c r="N54" s="37"/>
      <c r="O54" s="37"/>
      <c r="P54" s="37"/>
      <c r="Q54" s="37"/>
      <c r="R54" s="2"/>
      <c r="S54" s="31" t="s">
        <v>112</v>
      </c>
      <c r="T54" s="28">
        <f>_xlfn.IFNA(INDEX('[1]R1 Anstey XCO'!$O$3:$O$143,MATCH(Junior[[#This Row],[Rider]],'[1]R1 Anstey XCO'!$E$3:$E$143,0)),"")</f>
        <v>450</v>
      </c>
      <c r="U54" s="28" t="str">
        <f>_xlfn.IFNA(INDEX('[1]R2 Eagle XCO'!$P$3:$P$145,MATCH(Junior[[#This Row],[Rider]],'[1]R2 Eagle XCO'!$E$3:$E$145,0)),"")</f>
        <v/>
      </c>
      <c r="V54" s="28" t="str">
        <f>_xlfn.IFNA(INDEX('[1]R3 Kinchina XCO'!$P$3:$P$145,MATCH(Junior[[#This Row],[Rider]],'[1]R3 Kinchina XCO'!$E$3:$E$145,0)),"")</f>
        <v/>
      </c>
      <c r="W54" s="28"/>
      <c r="X54" s="28"/>
      <c r="Y54" s="29">
        <f>SUM(Junior[[#This Row],[Anstey XCO Points (R1)]:[Melrose XCO 2 Points (R5)]])</f>
        <v>450</v>
      </c>
      <c r="Z54" s="32">
        <f t="array" ref="Z54">41-SUM(IF(Y54&gt;$Y$18:$Y$72,1/COUNTIF($Y$18:$Y$72,$Y$18:$Y$72)))</f>
        <v>29</v>
      </c>
      <c r="AA54" s="2"/>
      <c r="AB54" s="2"/>
      <c r="AC54" s="2"/>
    </row>
    <row r="55" spans="1:29" ht="17" thickBot="1" x14ac:dyDescent="0.25">
      <c r="A55" s="34" t="s">
        <v>113</v>
      </c>
      <c r="B55" s="28" t="str">
        <f>_xlfn.IFNA(INDEX('[1]R1 Anstey XCO'!$O$3:$O$143,MATCH(Men[[#This Row],[Rider]],'[1]R1 Anstey XCO'!$E$3:$E$143,0)),"")</f>
        <v/>
      </c>
      <c r="C55" s="28">
        <f>_xlfn.IFNA(INDEX('[1]R2 Eagle XCO'!$P$3:$P$145,MATCH(Men[[#This Row],[Rider]],'[1]R2 Eagle XCO'!$E$3:$E$145,0)),"")</f>
        <v>270</v>
      </c>
      <c r="D55" s="24">
        <f>_xlfn.IFNA(INDEX('[1]R3 Kinchina XCO'!$P$3:$P$145,MATCH(Men[[#This Row],[Rider]],'[1]R3 Kinchina XCO'!$E$3:$E$145,0)),"")</f>
        <v>300</v>
      </c>
      <c r="E55" s="28"/>
      <c r="F55" s="28"/>
      <c r="G55" s="29">
        <f t="shared" si="0"/>
        <v>570</v>
      </c>
      <c r="H55" s="26">
        <f t="array" ref="H55">101-SUM(IF(G55&gt;$G$18:$G$152,1/COUNTIF($G$18:$G$152,$G$18:$G$152)))</f>
        <v>33.999999999999972</v>
      </c>
      <c r="I55" s="2"/>
      <c r="J55" s="36"/>
      <c r="K55" s="37"/>
      <c r="L55" s="37"/>
      <c r="M55" s="37"/>
      <c r="N55" s="37"/>
      <c r="O55" s="37"/>
      <c r="P55" s="37"/>
      <c r="Q55" s="37"/>
      <c r="R55" s="2"/>
      <c r="S55" s="31" t="s">
        <v>114</v>
      </c>
      <c r="T55" s="28">
        <f>_xlfn.IFNA(INDEX('[1]R1 Anstey XCO'!$O$3:$O$143,MATCH(Junior[[#This Row],[Rider]],'[1]R1 Anstey XCO'!$E$3:$E$143,0)),"")</f>
        <v>420</v>
      </c>
      <c r="U55" s="28" t="str">
        <f>_xlfn.IFNA(INDEX('[1]R2 Eagle XCO'!$P$3:$P$145,MATCH(Junior[[#This Row],[Rider]],'[1]R2 Eagle XCO'!$E$3:$E$145,0)),"")</f>
        <v/>
      </c>
      <c r="V55" s="28" t="str">
        <f>_xlfn.IFNA(INDEX('[1]R3 Kinchina XCO'!$P$3:$P$145,MATCH(Junior[[#This Row],[Rider]],'[1]R3 Kinchina XCO'!$E$3:$E$145,0)),"")</f>
        <v/>
      </c>
      <c r="W55" s="28"/>
      <c r="X55" s="28"/>
      <c r="Y55" s="29">
        <f>SUM(Junior[[#This Row],[Anstey XCO Points (R1)]:[Melrose XCO 2 Points (R5)]])</f>
        <v>420</v>
      </c>
      <c r="Z55" s="32">
        <f t="array" ref="Z55">41-SUM(IF(Y55&gt;$Y$18:$Y$72,1/COUNTIF($Y$18:$Y$72,$Y$18:$Y$72)))</f>
        <v>30</v>
      </c>
      <c r="AA55" s="2"/>
      <c r="AB55" s="2"/>
      <c r="AC55" s="2"/>
    </row>
    <row r="56" spans="1:29" ht="17" thickBot="1" x14ac:dyDescent="0.25">
      <c r="A56" s="34" t="s">
        <v>115</v>
      </c>
      <c r="B56" s="28">
        <f>_xlfn.IFNA(INDEX('[1]R1 Anstey XCO'!$O$3:$O$143,MATCH(Men[[#This Row],[Rider]],'[1]R1 Anstey XCO'!$E$3:$E$143,0)),"")</f>
        <v>280</v>
      </c>
      <c r="C56" s="28" t="str">
        <f>_xlfn.IFNA(INDEX('[1]R2 Eagle XCO'!$P$3:$P$145,MATCH(Men[[#This Row],[Rider]],'[1]R2 Eagle XCO'!$E$3:$E$145,0)),"")</f>
        <v/>
      </c>
      <c r="D56" s="24">
        <f>_xlfn.IFNA(INDEX('[1]R3 Kinchina XCO'!$P$3:$P$145,MATCH(Men[[#This Row],[Rider]],'[1]R3 Kinchina XCO'!$E$3:$E$145,0)),"")</f>
        <v>245</v>
      </c>
      <c r="E56" s="28"/>
      <c r="F56" s="28"/>
      <c r="G56" s="29">
        <f t="shared" si="0"/>
        <v>525</v>
      </c>
      <c r="H56" s="26">
        <f t="array" ref="H56">101-SUM(IF(G56&gt;$G$18:$G$152,1/COUNTIF($G$18:$G$152,$G$18:$G$152)))</f>
        <v>34.999999999999972</v>
      </c>
      <c r="I56" s="2"/>
      <c r="J56" s="36"/>
      <c r="K56" s="37"/>
      <c r="L56" s="37"/>
      <c r="M56" s="37"/>
      <c r="N56" s="37"/>
      <c r="O56" s="37"/>
      <c r="P56" s="37"/>
      <c r="Q56" s="37"/>
      <c r="R56" s="2"/>
      <c r="S56" s="31" t="s">
        <v>116</v>
      </c>
      <c r="T56" s="28" t="str">
        <f>_xlfn.IFNA(INDEX('[1]R1 Anstey XCO'!$O$3:$O$143,MATCH(Junior[[#This Row],[Rider]],'[1]R1 Anstey XCO'!$E$3:$E$143,0)),"")</f>
        <v/>
      </c>
      <c r="U56" s="28">
        <f>_xlfn.IFNA(INDEX('[1]R2 Eagle XCO'!$P$3:$P$145,MATCH(Junior[[#This Row],[Rider]],'[1]R2 Eagle XCO'!$E$3:$E$145,0)),"")</f>
        <v>420</v>
      </c>
      <c r="V56" s="28" t="str">
        <f>_xlfn.IFNA(INDEX('[1]R3 Kinchina XCO'!$P$3:$P$145,MATCH(Junior[[#This Row],[Rider]],'[1]R3 Kinchina XCO'!$E$3:$E$145,0)),"")</f>
        <v/>
      </c>
      <c r="W56" s="28"/>
      <c r="X56" s="28"/>
      <c r="Y56" s="29">
        <f>SUM(Junior[[#This Row],[Anstey XCO Points (R1)]:[Melrose XCO 2 Points (R5)]])</f>
        <v>420</v>
      </c>
      <c r="Z56" s="32">
        <f t="array" ref="Z56">41-SUM(IF(Y56&gt;$Y$18:$Y$72,1/COUNTIF($Y$18:$Y$72,$Y$18:$Y$72)))</f>
        <v>30</v>
      </c>
      <c r="AA56" s="2"/>
      <c r="AB56" s="2"/>
      <c r="AC56" s="2"/>
    </row>
    <row r="57" spans="1:29" ht="17" thickBot="1" x14ac:dyDescent="0.25">
      <c r="A57" s="34" t="s">
        <v>117</v>
      </c>
      <c r="B57" s="28" t="str">
        <f>_xlfn.IFNA(INDEX('[1]R1 Anstey XCO'!$O$3:$O$143,MATCH(Men[[#This Row],[Rider]],'[1]R1 Anstey XCO'!$E$3:$E$143,0)),"")</f>
        <v/>
      </c>
      <c r="C57" s="28">
        <f>_xlfn.IFNA(INDEX('[1]R2 Eagle XCO'!$P$3:$P$145,MATCH(Men[[#This Row],[Rider]],'[1]R2 Eagle XCO'!$E$3:$E$145,0)),"")</f>
        <v>252</v>
      </c>
      <c r="D57" s="24">
        <f>_xlfn.IFNA(INDEX('[1]R3 Kinchina XCO'!$P$3:$P$145,MATCH(Men[[#This Row],[Rider]],'[1]R3 Kinchina XCO'!$E$3:$E$145,0)),"")</f>
        <v>270</v>
      </c>
      <c r="E57" s="28"/>
      <c r="F57" s="28"/>
      <c r="G57" s="29">
        <f t="shared" si="0"/>
        <v>522</v>
      </c>
      <c r="H57" s="26">
        <f t="array" ref="H57">101-SUM(IF(G57&gt;$G$18:$G$152,1/COUNTIF($G$18:$G$152,$G$18:$G$152)))</f>
        <v>35.999999999999972</v>
      </c>
      <c r="I57" s="2"/>
      <c r="J57" s="36"/>
      <c r="K57" s="37"/>
      <c r="L57" s="37"/>
      <c r="M57" s="37"/>
      <c r="N57" s="37"/>
      <c r="O57" s="37"/>
      <c r="P57" s="37"/>
      <c r="Q57" s="37"/>
      <c r="R57" s="2"/>
      <c r="S57" s="31" t="s">
        <v>118</v>
      </c>
      <c r="T57" s="28" t="str">
        <f>_xlfn.IFNA(INDEX('[1]R1 Anstey XCO'!$O$3:$O$143,MATCH(Junior[[#This Row],[Rider]],'[1]R1 Anstey XCO'!$E$3:$E$143,0)),"")</f>
        <v/>
      </c>
      <c r="U57" s="28" t="str">
        <f>_xlfn.IFNA(INDEX('[1]R2 Eagle XCO'!$P$3:$P$145,MATCH(Junior[[#This Row],[Rider]],'[1]R2 Eagle XCO'!$E$3:$E$145,0)),"")</f>
        <v/>
      </c>
      <c r="V57" s="28">
        <f>_xlfn.IFNA(INDEX('[1]R3 Kinchina XCO'!$P$3:$P$145,MATCH(Junior[[#This Row],[Rider]],'[1]R3 Kinchina XCO'!$E$3:$E$145,0)),"")</f>
        <v>420</v>
      </c>
      <c r="W57" s="28"/>
      <c r="X57" s="28"/>
      <c r="Y57" s="29">
        <f>SUM(Junior[[#This Row],[Anstey XCO Points (R1)]:[Melrose XCO 2 Points (R5)]])</f>
        <v>420</v>
      </c>
      <c r="Z57" s="32">
        <f t="array" ref="Z57">41-SUM(IF(Y57&gt;$Y$18:$Y$72,1/COUNTIF($Y$18:$Y$72,$Y$18:$Y$72)))</f>
        <v>30</v>
      </c>
      <c r="AA57" s="2"/>
      <c r="AB57" s="2"/>
      <c r="AC57" s="2"/>
    </row>
    <row r="58" spans="1:29" ht="17" thickBot="1" x14ac:dyDescent="0.25">
      <c r="A58" s="34" t="s">
        <v>119</v>
      </c>
      <c r="B58" s="28" t="str">
        <f>_xlfn.IFNA(INDEX('[1]R1 Anstey XCO'!$O$3:$O$143,MATCH(Men[[#This Row],[Rider]],'[1]R1 Anstey XCO'!$E$3:$E$143,0)),"")</f>
        <v/>
      </c>
      <c r="C58" s="28">
        <f>_xlfn.IFNA(INDEX('[1]R2 Eagle XCO'!$P$3:$P$145,MATCH(Men[[#This Row],[Rider]],'[1]R2 Eagle XCO'!$E$3:$E$145,0)),"")</f>
        <v>264</v>
      </c>
      <c r="D58" s="24">
        <f>_xlfn.IFNA(INDEX('[1]R3 Kinchina XCO'!$P$3:$P$145,MATCH(Men[[#This Row],[Rider]],'[1]R3 Kinchina XCO'!$E$3:$E$145,0)),"")</f>
        <v>248</v>
      </c>
      <c r="E58" s="28"/>
      <c r="F58" s="28"/>
      <c r="G58" s="29">
        <f t="shared" si="0"/>
        <v>512</v>
      </c>
      <c r="H58" s="26">
        <f t="array" ref="H58">101-SUM(IF(G58&gt;$G$18:$G$152,1/COUNTIF($G$18:$G$152,$G$18:$G$152)))</f>
        <v>36.999999999999972</v>
      </c>
      <c r="I58" s="2"/>
      <c r="J58" s="36"/>
      <c r="K58" s="37"/>
      <c r="L58" s="37"/>
      <c r="M58" s="37"/>
      <c r="N58" s="37"/>
      <c r="O58" s="37"/>
      <c r="P58" s="37"/>
      <c r="Q58" s="37"/>
      <c r="R58" s="2"/>
      <c r="S58" s="31" t="s">
        <v>120</v>
      </c>
      <c r="T58" s="28" t="str">
        <f>_xlfn.IFNA(INDEX('[1]R1 Anstey XCO'!$O$3:$O$143,MATCH(Junior[[#This Row],[Rider]],'[1]R1 Anstey XCO'!$E$3:$E$143,0)),"")</f>
        <v/>
      </c>
      <c r="U58" s="28" t="str">
        <f>_xlfn.IFNA(INDEX('[1]R2 Eagle XCO'!$P$3:$P$145,MATCH(Junior[[#This Row],[Rider]],'[1]R2 Eagle XCO'!$E$3:$E$145,0)),"")</f>
        <v/>
      </c>
      <c r="V58" s="28">
        <f>_xlfn.IFNA(INDEX('[1]R3 Kinchina XCO'!$P$3:$P$145,MATCH(Junior[[#This Row],[Rider]],'[1]R3 Kinchina XCO'!$E$3:$E$145,0)),"")</f>
        <v>420</v>
      </c>
      <c r="W58" s="28"/>
      <c r="X58" s="28"/>
      <c r="Y58" s="29">
        <f>SUM(Junior[[#This Row],[Anstey XCO Points (R1)]:[Melrose XCO 2 Points (R5)]])</f>
        <v>420</v>
      </c>
      <c r="Z58" s="32">
        <f t="array" ref="Z58">41-SUM(IF(Y58&gt;$Y$18:$Y$72,1/COUNTIF($Y$18:$Y$72,$Y$18:$Y$72)))</f>
        <v>30</v>
      </c>
      <c r="AA58" s="2"/>
      <c r="AB58" s="2"/>
      <c r="AC58" s="2"/>
    </row>
    <row r="59" spans="1:29" ht="17" thickBot="1" x14ac:dyDescent="0.25">
      <c r="A59" s="34" t="s">
        <v>121</v>
      </c>
      <c r="B59" s="28">
        <f>_xlfn.IFNA(INDEX('[1]R1 Anstey XCO'!$O$3:$O$143,MATCH(Men[[#This Row],[Rider]],'[1]R1 Anstey XCO'!$E$3:$E$143,0)),"")</f>
        <v>182</v>
      </c>
      <c r="C59" s="28">
        <f>_xlfn.IFNA(INDEX('[1]R2 Eagle XCO'!$P$3:$P$145,MATCH(Men[[#This Row],[Rider]],'[1]R2 Eagle XCO'!$E$3:$E$145,0)),"")</f>
        <v>157.5</v>
      </c>
      <c r="D59" s="24">
        <f>_xlfn.IFNA(INDEX('[1]R3 Kinchina XCO'!$P$3:$P$145,MATCH(Men[[#This Row],[Rider]],'[1]R3 Kinchina XCO'!$E$3:$E$145,0)),"")</f>
        <v>168</v>
      </c>
      <c r="E59" s="28"/>
      <c r="F59" s="28"/>
      <c r="G59" s="29">
        <f t="shared" si="0"/>
        <v>507.5</v>
      </c>
      <c r="H59" s="26">
        <f t="array" ref="H59">101-SUM(IF(G59&gt;$G$18:$G$152,1/COUNTIF($G$18:$G$152,$G$18:$G$152)))</f>
        <v>37.999999999999972</v>
      </c>
      <c r="I59" s="2"/>
      <c r="J59" s="36"/>
      <c r="K59" s="37"/>
      <c r="L59" s="37"/>
      <c r="M59" s="37"/>
      <c r="N59" s="37"/>
      <c r="O59" s="37"/>
      <c r="P59" s="37"/>
      <c r="Q59" s="37"/>
      <c r="R59" s="2"/>
      <c r="S59" s="31" t="s">
        <v>122</v>
      </c>
      <c r="T59" s="28" t="str">
        <f>_xlfn.IFNA(INDEX('[1]R1 Anstey XCO'!$O$3:$O$143,MATCH(Junior[[#This Row],[Rider]],'[1]R1 Anstey XCO'!$E$3:$E$143,0)),"")</f>
        <v/>
      </c>
      <c r="U59" s="28">
        <f>_xlfn.IFNA(INDEX('[1]R2 Eagle XCO'!$P$3:$P$145,MATCH(Junior[[#This Row],[Rider]],'[1]R2 Eagle XCO'!$E$3:$E$145,0)),"")</f>
        <v>400</v>
      </c>
      <c r="V59" s="28" t="str">
        <f>_xlfn.IFNA(INDEX('[1]R3 Kinchina XCO'!$P$3:$P$145,MATCH(Junior[[#This Row],[Rider]],'[1]R3 Kinchina XCO'!$E$3:$E$145,0)),"")</f>
        <v/>
      </c>
      <c r="W59" s="28"/>
      <c r="X59" s="28"/>
      <c r="Y59" s="29">
        <f>SUM(Junior[[#This Row],[Anstey XCO Points (R1)]:[Melrose XCO 2 Points (R5)]])</f>
        <v>400</v>
      </c>
      <c r="Z59" s="32">
        <f t="array" ref="Z59">41-SUM(IF(Y59&gt;$Y$18:$Y$72,1/COUNTIF($Y$18:$Y$72,$Y$18:$Y$72)))</f>
        <v>31</v>
      </c>
      <c r="AA59" s="2"/>
      <c r="AB59" s="2"/>
      <c r="AC59" s="2"/>
    </row>
    <row r="60" spans="1:29" ht="17" thickBot="1" x14ac:dyDescent="0.25">
      <c r="A60" s="34" t="s">
        <v>123</v>
      </c>
      <c r="B60" s="28">
        <f>_xlfn.IFNA(INDEX('[1]R1 Anstey XCO'!$O$3:$O$143,MATCH(Men[[#This Row],[Rider]],'[1]R1 Anstey XCO'!$E$3:$E$143,0)),"")</f>
        <v>224</v>
      </c>
      <c r="C60" s="28">
        <f>_xlfn.IFNA(INDEX('[1]R2 Eagle XCO'!$P$3:$P$145,MATCH(Men[[#This Row],[Rider]],'[1]R2 Eagle XCO'!$E$3:$E$145,0)),"")</f>
        <v>280</v>
      </c>
      <c r="D60" s="24" t="str">
        <f>_xlfn.IFNA(INDEX('[1]R3 Kinchina XCO'!$P$3:$P$145,MATCH(Men[[#This Row],[Rider]],'[1]R3 Kinchina XCO'!$E$3:$E$145,0)),"")</f>
        <v/>
      </c>
      <c r="E60" s="28"/>
      <c r="F60" s="28"/>
      <c r="G60" s="29">
        <f t="shared" si="0"/>
        <v>504</v>
      </c>
      <c r="H60" s="26">
        <f t="array" ref="H60">101-SUM(IF(G60&gt;$G$18:$G$152,1/COUNTIF($G$18:$G$152,$G$18:$G$152)))</f>
        <v>38.999999999999972</v>
      </c>
      <c r="I60" s="2"/>
      <c r="J60" s="36"/>
      <c r="K60" s="37"/>
      <c r="L60" s="37"/>
      <c r="M60" s="37"/>
      <c r="N60" s="37"/>
      <c r="O60" s="37"/>
      <c r="P60" s="37"/>
      <c r="Q60" s="37"/>
      <c r="R60" s="2"/>
      <c r="S60" s="31" t="s">
        <v>124</v>
      </c>
      <c r="T60" s="28">
        <f>_xlfn.IFNA(INDEX('[1]R1 Anstey XCO'!$O$3:$O$143,MATCH(Junior[[#This Row],[Rider]],'[1]R1 Anstey XCO'!$E$3:$E$143,0)),"")</f>
        <v>400</v>
      </c>
      <c r="U60" s="28" t="str">
        <f>_xlfn.IFNA(INDEX('[1]R2 Eagle XCO'!$P$3:$P$145,MATCH(Junior[[#This Row],[Rider]],'[1]R2 Eagle XCO'!$E$3:$E$145,0)),"")</f>
        <v/>
      </c>
      <c r="V60" s="28" t="str">
        <f>_xlfn.IFNA(INDEX('[1]R3 Kinchina XCO'!$P$3:$P$145,MATCH(Junior[[#This Row],[Rider]],'[1]R3 Kinchina XCO'!$E$3:$E$145,0)),"")</f>
        <v/>
      </c>
      <c r="W60" s="28"/>
      <c r="X60" s="28"/>
      <c r="Y60" s="29">
        <f>SUM(Junior[[#This Row],[Anstey XCO Points (R1)]:[Melrose XCO 2 Points (R5)]])</f>
        <v>400</v>
      </c>
      <c r="Z60" s="32">
        <f t="array" ref="Z60">41-SUM(IF(Y60&gt;$Y$18:$Y$72,1/COUNTIF($Y$18:$Y$72,$Y$18:$Y$72)))</f>
        <v>31</v>
      </c>
      <c r="AA60" s="2"/>
      <c r="AB60" s="2"/>
      <c r="AC60" s="2"/>
    </row>
    <row r="61" spans="1:29" ht="17" thickBot="1" x14ac:dyDescent="0.25">
      <c r="A61" s="34" t="s">
        <v>125</v>
      </c>
      <c r="B61" s="28">
        <f>_xlfn.IFNA(INDEX('[1]R1 Anstey XCO'!$O$3:$O$143,MATCH(Men[[#This Row],[Rider]],'[1]R1 Anstey XCO'!$E$3:$E$143,0)),"")</f>
        <v>224</v>
      </c>
      <c r="C61" s="28">
        <f>_xlfn.IFNA(INDEX('[1]R2 Eagle XCO'!$P$3:$P$145,MATCH(Men[[#This Row],[Rider]],'[1]R2 Eagle XCO'!$E$3:$E$145,0)),"")</f>
        <v>273</v>
      </c>
      <c r="D61" s="24" t="str">
        <f>_xlfn.IFNA(INDEX('[1]R3 Kinchina XCO'!$P$3:$P$145,MATCH(Men[[#This Row],[Rider]],'[1]R3 Kinchina XCO'!$E$3:$E$145,0)),"")</f>
        <v/>
      </c>
      <c r="E61" s="28"/>
      <c r="F61" s="28"/>
      <c r="G61" s="29">
        <f t="shared" si="0"/>
        <v>497</v>
      </c>
      <c r="H61" s="26">
        <f t="array" ref="H61">101-SUM(IF(G61&gt;$G$18:$G$152,1/COUNTIF($G$18:$G$152,$G$18:$G$152)))</f>
        <v>39.999999999999979</v>
      </c>
      <c r="I61" s="2"/>
      <c r="J61" s="36"/>
      <c r="K61" s="37"/>
      <c r="L61" s="37"/>
      <c r="M61" s="37"/>
      <c r="N61" s="37"/>
      <c r="O61" s="37"/>
      <c r="P61" s="37"/>
      <c r="Q61" s="37"/>
      <c r="R61" s="2"/>
      <c r="S61" s="31" t="s">
        <v>126</v>
      </c>
      <c r="T61" s="28" t="str">
        <f>_xlfn.IFNA(INDEX('[1]R1 Anstey XCO'!$O$3:$O$143,MATCH(Junior[[#This Row],[Rider]],'[1]R1 Anstey XCO'!$E$3:$E$143,0)),"")</f>
        <v/>
      </c>
      <c r="U61" s="28">
        <f>_xlfn.IFNA(INDEX('[1]R2 Eagle XCO'!$P$3:$P$145,MATCH(Junior[[#This Row],[Rider]],'[1]R2 Eagle XCO'!$E$3:$E$145,0)),"")</f>
        <v>390</v>
      </c>
      <c r="V61" s="28" t="str">
        <f>_xlfn.IFNA(INDEX('[1]R3 Kinchina XCO'!$P$3:$P$145,MATCH(Junior[[#This Row],[Rider]],'[1]R3 Kinchina XCO'!$E$3:$E$145,0)),"")</f>
        <v/>
      </c>
      <c r="W61" s="28"/>
      <c r="X61" s="28"/>
      <c r="Y61" s="29">
        <f>SUM(Junior[[#This Row],[Anstey XCO Points (R1)]:[Melrose XCO 2 Points (R5)]])</f>
        <v>390</v>
      </c>
      <c r="Z61" s="32">
        <f t="array" ref="Z61">41-SUM(IF(Y61&gt;$Y$18:$Y$72,1/COUNTIF($Y$18:$Y$72,$Y$18:$Y$72)))</f>
        <v>32</v>
      </c>
      <c r="AA61" s="2"/>
      <c r="AB61" s="2"/>
      <c r="AC61" s="2"/>
    </row>
    <row r="62" spans="1:29" ht="17" thickBot="1" x14ac:dyDescent="0.25">
      <c r="A62" s="34" t="s">
        <v>127</v>
      </c>
      <c r="B62" s="28">
        <f>_xlfn.IFNA(INDEX('[1]R1 Anstey XCO'!$O$3:$O$143,MATCH(Men[[#This Row],[Rider]],'[1]R1 Anstey XCO'!$E$3:$E$143,0)),"")</f>
        <v>240</v>
      </c>
      <c r="C62" s="28">
        <f>_xlfn.IFNA(INDEX('[1]R2 Eagle XCO'!$P$3:$P$145,MATCH(Men[[#This Row],[Rider]],'[1]R2 Eagle XCO'!$E$3:$E$145,0)),"")</f>
        <v>256</v>
      </c>
      <c r="D62" s="24" t="str">
        <f>_xlfn.IFNA(INDEX('[1]R3 Kinchina XCO'!$P$3:$P$145,MATCH(Men[[#This Row],[Rider]],'[1]R3 Kinchina XCO'!$E$3:$E$145,0)),"")</f>
        <v/>
      </c>
      <c r="E62" s="28"/>
      <c r="F62" s="28"/>
      <c r="G62" s="29">
        <f t="shared" si="0"/>
        <v>496</v>
      </c>
      <c r="H62" s="26">
        <f t="array" ref="H62">101-SUM(IF(G62&gt;$G$18:$G$152,1/COUNTIF($G$18:$G$152,$G$18:$G$152)))</f>
        <v>40.999999999999986</v>
      </c>
      <c r="I62" s="2"/>
      <c r="J62" s="36"/>
      <c r="K62" s="37"/>
      <c r="L62" s="37"/>
      <c r="M62" s="37"/>
      <c r="N62" s="37"/>
      <c r="O62" s="37"/>
      <c r="P62" s="37"/>
      <c r="Q62" s="37"/>
      <c r="R62" s="2"/>
      <c r="S62" s="31" t="s">
        <v>128</v>
      </c>
      <c r="T62" s="28" t="str">
        <f>_xlfn.IFNA(INDEX('[1]R1 Anstey XCO'!$O$3:$O$143,MATCH(Junior[[#This Row],[Rider]],'[1]R1 Anstey XCO'!$E$3:$E$143,0)),"")</f>
        <v/>
      </c>
      <c r="U62" s="28" t="str">
        <f>_xlfn.IFNA(INDEX('[1]R2 Eagle XCO'!$P$3:$P$145,MATCH(Junior[[#This Row],[Rider]],'[1]R2 Eagle XCO'!$E$3:$E$145,0)),"")</f>
        <v/>
      </c>
      <c r="V62" s="28">
        <f>_xlfn.IFNA(INDEX('[1]R3 Kinchina XCO'!$P$3:$P$145,MATCH(Junior[[#This Row],[Rider]],'[1]R3 Kinchina XCO'!$E$3:$E$145,0)),"")</f>
        <v>390</v>
      </c>
      <c r="W62" s="28"/>
      <c r="X62" s="28"/>
      <c r="Y62" s="29">
        <f>SUM(Junior[[#This Row],[Anstey XCO Points (R1)]:[Melrose XCO 2 Points (R5)]])</f>
        <v>390</v>
      </c>
      <c r="Z62" s="32">
        <f t="array" ref="Z62">41-SUM(IF(Y62&gt;$Y$18:$Y$72,1/COUNTIF($Y$18:$Y$72,$Y$18:$Y$72)))</f>
        <v>32</v>
      </c>
      <c r="AA62" s="2"/>
      <c r="AB62" s="2"/>
      <c r="AC62" s="2"/>
    </row>
    <row r="63" spans="1:29" ht="17" thickBot="1" x14ac:dyDescent="0.25">
      <c r="A63" s="34" t="s">
        <v>129</v>
      </c>
      <c r="B63" s="28">
        <f>_xlfn.IFNA(INDEX('[1]R1 Anstey XCO'!$O$3:$O$143,MATCH(Men[[#This Row],[Rider]],'[1]R1 Anstey XCO'!$E$3:$E$143,0)),"")</f>
        <v>250</v>
      </c>
      <c r="C63" s="28" t="str">
        <f>_xlfn.IFNA(INDEX('[1]R2 Eagle XCO'!$P$3:$P$145,MATCH(Men[[#This Row],[Rider]],'[1]R2 Eagle XCO'!$E$3:$E$145,0)),"")</f>
        <v/>
      </c>
      <c r="D63" s="24">
        <f>_xlfn.IFNA(INDEX('[1]R3 Kinchina XCO'!$P$3:$P$145,MATCH(Men[[#This Row],[Rider]],'[1]R3 Kinchina XCO'!$E$3:$E$145,0)),"")</f>
        <v>235</v>
      </c>
      <c r="E63" s="28"/>
      <c r="F63" s="28"/>
      <c r="G63" s="29">
        <f t="shared" si="0"/>
        <v>485</v>
      </c>
      <c r="H63" s="26">
        <f t="array" ref="H63">101-SUM(IF(G63&gt;$G$18:$G$152,1/COUNTIF($G$18:$G$152,$G$18:$G$152)))</f>
        <v>41.999999999999986</v>
      </c>
      <c r="I63" s="2"/>
      <c r="J63" s="36"/>
      <c r="K63" s="37"/>
      <c r="L63" s="37"/>
      <c r="M63" s="37"/>
      <c r="N63" s="37"/>
      <c r="O63" s="37"/>
      <c r="P63" s="37"/>
      <c r="Q63" s="37"/>
      <c r="R63" s="2"/>
      <c r="S63" s="31" t="s">
        <v>130</v>
      </c>
      <c r="T63" s="28">
        <f>_xlfn.IFNA(INDEX('[1]R1 Anstey XCO'!$O$3:$O$143,MATCH(Junior[[#This Row],[Rider]],'[1]R1 Anstey XCO'!$E$3:$E$143,0)),"")</f>
        <v>370</v>
      </c>
      <c r="U63" s="28" t="str">
        <f>_xlfn.IFNA(INDEX('[1]R2 Eagle XCO'!$P$3:$P$145,MATCH(Junior[[#This Row],[Rider]],'[1]R2 Eagle XCO'!$E$3:$E$145,0)),"")</f>
        <v/>
      </c>
      <c r="V63" s="28" t="str">
        <f>_xlfn.IFNA(INDEX('[1]R3 Kinchina XCO'!$P$3:$P$145,MATCH(Junior[[#This Row],[Rider]],'[1]R3 Kinchina XCO'!$E$3:$E$145,0)),"")</f>
        <v/>
      </c>
      <c r="W63" s="28"/>
      <c r="X63" s="28"/>
      <c r="Y63" s="29">
        <f>SUM(Junior[[#This Row],[Anstey XCO Points (R1)]:[Melrose XCO 2 Points (R5)]])</f>
        <v>370</v>
      </c>
      <c r="Z63" s="32">
        <f t="array" ref="Z63">41-SUM(IF(Y63&gt;$Y$18:$Y$72,1/COUNTIF($Y$18:$Y$72,$Y$18:$Y$72)))</f>
        <v>33</v>
      </c>
      <c r="AA63" s="2"/>
      <c r="AB63" s="2"/>
      <c r="AC63" s="2"/>
    </row>
    <row r="64" spans="1:29" ht="17" thickBot="1" x14ac:dyDescent="0.25">
      <c r="A64" s="34" t="s">
        <v>131</v>
      </c>
      <c r="B64" s="28" t="str">
        <f>_xlfn.IFNA(INDEX('[1]R1 Anstey XCO'!$O$3:$O$143,MATCH(Men[[#This Row],[Rider]],'[1]R1 Anstey XCO'!$E$3:$E$143,0)),"")</f>
        <v/>
      </c>
      <c r="C64" s="28">
        <f>_xlfn.IFNA(INDEX('[1]R2 Eagle XCO'!$P$3:$P$145,MATCH(Men[[#This Row],[Rider]],'[1]R2 Eagle XCO'!$E$3:$E$145,0)),"")</f>
        <v>240</v>
      </c>
      <c r="D64" s="24">
        <f>_xlfn.IFNA(INDEX('[1]R3 Kinchina XCO'!$P$3:$P$145,MATCH(Men[[#This Row],[Rider]],'[1]R3 Kinchina XCO'!$E$3:$E$145,0)),"")</f>
        <v>240</v>
      </c>
      <c r="E64" s="28"/>
      <c r="F64" s="28"/>
      <c r="G64" s="29">
        <f t="shared" si="0"/>
        <v>480</v>
      </c>
      <c r="H64" s="26">
        <f t="array" ref="H64">101-SUM(IF(G64&gt;$G$18:$G$152,1/COUNTIF($G$18:$G$152,$G$18:$G$152)))</f>
        <v>42.999999999999986</v>
      </c>
      <c r="I64" s="2"/>
      <c r="J64" s="36"/>
      <c r="K64" s="37"/>
      <c r="L64" s="37"/>
      <c r="M64" s="37"/>
      <c r="N64" s="37"/>
      <c r="O64" s="37"/>
      <c r="P64" s="37"/>
      <c r="Q64" s="37"/>
      <c r="R64" s="2"/>
      <c r="S64" s="31" t="s">
        <v>132</v>
      </c>
      <c r="T64" s="28" t="str">
        <f>_xlfn.IFNA(INDEX('[1]R1 Anstey XCO'!$O$3:$O$143,MATCH(Junior[[#This Row],[Rider]],'[1]R1 Anstey XCO'!$E$3:$E$143,0)),"")</f>
        <v/>
      </c>
      <c r="U64" s="28">
        <f>_xlfn.IFNA(INDEX('[1]R2 Eagle XCO'!$P$3:$P$145,MATCH(Junior[[#This Row],[Rider]],'[1]R2 Eagle XCO'!$E$3:$E$145,0)),"")</f>
        <v>360</v>
      </c>
      <c r="V64" s="28" t="str">
        <f>_xlfn.IFNA(INDEX('[1]R3 Kinchina XCO'!$P$3:$P$145,MATCH(Junior[[#This Row],[Rider]],'[1]R3 Kinchina XCO'!$E$3:$E$145,0)),"")</f>
        <v/>
      </c>
      <c r="W64" s="28"/>
      <c r="X64" s="28"/>
      <c r="Y64" s="29">
        <f>SUM(Junior[[#This Row],[Anstey XCO Points (R1)]:[Melrose XCO 2 Points (R5)]])</f>
        <v>360</v>
      </c>
      <c r="Z64" s="32">
        <f t="array" ref="Z64">41-SUM(IF(Y64&gt;$Y$18:$Y$72,1/COUNTIF($Y$18:$Y$72,$Y$18:$Y$72)))</f>
        <v>34</v>
      </c>
      <c r="AA64" s="2"/>
      <c r="AB64" s="2"/>
      <c r="AC64" s="2"/>
    </row>
    <row r="65" spans="1:29" ht="17" thickBot="1" x14ac:dyDescent="0.25">
      <c r="A65" s="34" t="s">
        <v>133</v>
      </c>
      <c r="B65" s="28" t="str">
        <f>_xlfn.IFNA(INDEX('[1]R1 Anstey XCO'!$O$3:$O$143,MATCH(Men[[#This Row],[Rider]],'[1]R1 Anstey XCO'!$E$3:$E$143,0)),"")</f>
        <v/>
      </c>
      <c r="C65" s="28">
        <f>_xlfn.IFNA(INDEX('[1]R2 Eagle XCO'!$P$3:$P$145,MATCH(Men[[#This Row],[Rider]],'[1]R2 Eagle XCO'!$E$3:$E$145,0)),"")</f>
        <v>150.5</v>
      </c>
      <c r="D65" s="24">
        <f>_xlfn.IFNA(INDEX('[1]R3 Kinchina XCO'!$P$3:$P$145,MATCH(Men[[#This Row],[Rider]],'[1]R3 Kinchina XCO'!$E$3:$E$145,0)),"")</f>
        <v>300</v>
      </c>
      <c r="E65" s="28"/>
      <c r="F65" s="28"/>
      <c r="G65" s="29">
        <f t="shared" si="0"/>
        <v>450.5</v>
      </c>
      <c r="H65" s="26">
        <f t="array" ref="H65">101-SUM(IF(G65&gt;$G$18:$G$152,1/COUNTIF($G$18:$G$152,$G$18:$G$152)))</f>
        <v>43.999999999999986</v>
      </c>
      <c r="I65" s="2"/>
      <c r="J65" s="36"/>
      <c r="K65" s="37"/>
      <c r="L65" s="37"/>
      <c r="M65" s="37"/>
      <c r="N65" s="37"/>
      <c r="O65" s="37"/>
      <c r="P65" s="37"/>
      <c r="Q65" s="37"/>
      <c r="R65" s="2"/>
      <c r="S65" s="31" t="s">
        <v>134</v>
      </c>
      <c r="T65" s="28" t="str">
        <f>_xlfn.IFNA(INDEX('[1]R1 Anstey XCO'!$O$3:$O$143,MATCH(Junior[[#This Row],[Rider]],'[1]R1 Anstey XCO'!$E$3:$E$143,0)),"")</f>
        <v/>
      </c>
      <c r="U65" s="28">
        <f>_xlfn.IFNA(INDEX('[1]R2 Eagle XCO'!$P$3:$P$145,MATCH(Junior[[#This Row],[Rider]],'[1]R2 Eagle XCO'!$E$3:$E$145,0)),"")</f>
        <v>340</v>
      </c>
      <c r="V65" s="28" t="str">
        <f>_xlfn.IFNA(INDEX('[1]R3 Kinchina XCO'!$P$3:$P$145,MATCH(Junior[[#This Row],[Rider]],'[1]R3 Kinchina XCO'!$E$3:$E$145,0)),"")</f>
        <v/>
      </c>
      <c r="W65" s="28"/>
      <c r="X65" s="28"/>
      <c r="Y65" s="29">
        <f>SUM(Junior[[#This Row],[Anstey XCO Points (R1)]:[Melrose XCO 2 Points (R5)]])</f>
        <v>340</v>
      </c>
      <c r="Z65" s="32">
        <f t="array" ref="Z65">41-SUM(IF(Y65&gt;$Y$18:$Y$72,1/COUNTIF($Y$18:$Y$72,$Y$18:$Y$72)))</f>
        <v>35</v>
      </c>
      <c r="AA65" s="2"/>
      <c r="AB65" s="2"/>
      <c r="AC65" s="2"/>
    </row>
    <row r="66" spans="1:29" ht="17" thickBot="1" x14ac:dyDescent="0.25">
      <c r="A66" s="34" t="s">
        <v>135</v>
      </c>
      <c r="B66" s="28" t="str">
        <f>_xlfn.IFNA(INDEX('[1]R1 Anstey XCO'!$O$3:$O$143,MATCH(Men[[#This Row],[Rider]],'[1]R1 Anstey XCO'!$E$3:$E$143,0)),"")</f>
        <v/>
      </c>
      <c r="C66" s="28">
        <f>_xlfn.IFNA(INDEX('[1]R2 Eagle XCO'!$P$3:$P$145,MATCH(Men[[#This Row],[Rider]],'[1]R2 Eagle XCO'!$E$3:$E$145,0)),"")</f>
        <v>450</v>
      </c>
      <c r="D66" s="24" t="str">
        <f>_xlfn.IFNA(INDEX('[1]R3 Kinchina XCO'!$P$3:$P$145,MATCH(Men[[#This Row],[Rider]],'[1]R3 Kinchina XCO'!$E$3:$E$145,0)),"")</f>
        <v/>
      </c>
      <c r="E66" s="28"/>
      <c r="F66" s="28"/>
      <c r="G66" s="29">
        <f t="shared" si="0"/>
        <v>450</v>
      </c>
      <c r="H66" s="26">
        <f t="array" ref="H66">101-SUM(IF(G66&gt;$G$18:$G$152,1/COUNTIF($G$18:$G$152,$G$18:$G$152)))</f>
        <v>44.999999999999986</v>
      </c>
      <c r="I66" s="2"/>
      <c r="J66" s="36"/>
      <c r="K66" s="37"/>
      <c r="L66" s="37"/>
      <c r="M66" s="37"/>
      <c r="N66" s="37"/>
      <c r="O66" s="37"/>
      <c r="P66" s="37"/>
      <c r="Q66" s="37"/>
      <c r="R66" s="2"/>
      <c r="S66" s="31" t="s">
        <v>136</v>
      </c>
      <c r="T66" s="28" t="str">
        <f>_xlfn.IFNA(INDEX('[1]R1 Anstey XCO'!$O$3:$O$143,MATCH(Junior[[#This Row],[Rider]],'[1]R1 Anstey XCO'!$E$3:$E$143,0)),"")</f>
        <v/>
      </c>
      <c r="U66" s="28">
        <f>_xlfn.IFNA(INDEX('[1]R2 Eagle XCO'!$P$3:$P$145,MATCH(Junior[[#This Row],[Rider]],'[1]R2 Eagle XCO'!$E$3:$E$145,0)),"")</f>
        <v>330</v>
      </c>
      <c r="V66" s="28" t="str">
        <f>_xlfn.IFNA(INDEX('[1]R3 Kinchina XCO'!$P$3:$P$145,MATCH(Junior[[#This Row],[Rider]],'[1]R3 Kinchina XCO'!$E$3:$E$145,0)),"")</f>
        <v/>
      </c>
      <c r="W66" s="28"/>
      <c r="X66" s="28"/>
      <c r="Y66" s="29">
        <f>SUM(Junior[[#This Row],[Anstey XCO Points (R1)]:[Melrose XCO 2 Points (R5)]])</f>
        <v>330</v>
      </c>
      <c r="Z66" s="32">
        <f t="array" ref="Z66">41-SUM(IF(Y66&gt;$Y$18:$Y$72,1/COUNTIF($Y$18:$Y$72,$Y$18:$Y$72)))</f>
        <v>36</v>
      </c>
      <c r="AA66" s="2"/>
      <c r="AB66" s="2"/>
      <c r="AC66" s="2"/>
    </row>
    <row r="67" spans="1:29" ht="17" thickBot="1" x14ac:dyDescent="0.25">
      <c r="A67" s="34" t="s">
        <v>137</v>
      </c>
      <c r="B67" s="28" t="str">
        <f>_xlfn.IFNA(INDEX('[1]R1 Anstey XCO'!$O$3:$O$143,MATCH(Men[[#This Row],[Rider]],'[1]R1 Anstey XCO'!$E$3:$E$143,0)),"")</f>
        <v/>
      </c>
      <c r="C67" s="28">
        <f>_xlfn.IFNA(INDEX('[1]R2 Eagle XCO'!$P$3:$P$145,MATCH(Men[[#This Row],[Rider]],'[1]R2 Eagle XCO'!$E$3:$E$145,0)),"")</f>
        <v>230.99999999999997</v>
      </c>
      <c r="D67" s="24">
        <f>_xlfn.IFNA(INDEX('[1]R3 Kinchina XCO'!$P$3:$P$145,MATCH(Men[[#This Row],[Rider]],'[1]R3 Kinchina XCO'!$E$3:$E$145,0)),"")</f>
        <v>210</v>
      </c>
      <c r="E67" s="28"/>
      <c r="F67" s="28"/>
      <c r="G67" s="29">
        <f t="shared" si="0"/>
        <v>441</v>
      </c>
      <c r="H67" s="26">
        <f t="array" ref="H67">101-SUM(IF(G67&gt;$G$18:$G$152,1/COUNTIF($G$18:$G$152,$G$18:$G$152)))</f>
        <v>45.999999999999986</v>
      </c>
      <c r="I67" s="2"/>
      <c r="J67" s="36"/>
      <c r="K67" s="37"/>
      <c r="L67" s="37"/>
      <c r="M67" s="37"/>
      <c r="N67" s="37"/>
      <c r="O67" s="37"/>
      <c r="P67" s="37"/>
      <c r="Q67" s="37"/>
      <c r="R67" s="2"/>
      <c r="S67" s="31" t="s">
        <v>138</v>
      </c>
      <c r="T67" s="28" t="str">
        <f>_xlfn.IFNA(INDEX('[1]R1 Anstey XCO'!$O$3:$O$143,MATCH(Junior[[#This Row],[Rider]],'[1]R1 Anstey XCO'!$E$3:$E$143,0)),"")</f>
        <v/>
      </c>
      <c r="U67" s="28">
        <f>_xlfn.IFNA(INDEX('[1]R2 Eagle XCO'!$P$3:$P$145,MATCH(Junior[[#This Row],[Rider]],'[1]R2 Eagle XCO'!$E$3:$E$145,0)),"")</f>
        <v>310</v>
      </c>
      <c r="V67" s="28" t="str">
        <f>_xlfn.IFNA(INDEX('[1]R3 Kinchina XCO'!$P$3:$P$145,MATCH(Junior[[#This Row],[Rider]],'[1]R3 Kinchina XCO'!$E$3:$E$145,0)),"")</f>
        <v/>
      </c>
      <c r="W67" s="28"/>
      <c r="X67" s="28"/>
      <c r="Y67" s="29">
        <f>SUM(Junior[[#This Row],[Anstey XCO Points (R1)]:[Melrose XCO 2 Points (R5)]])</f>
        <v>310</v>
      </c>
      <c r="Z67" s="32">
        <f t="array" ref="Z67">41-SUM(IF(Y67&gt;$Y$18:$Y$72,1/COUNTIF($Y$18:$Y$72,$Y$18:$Y$72)))</f>
        <v>37</v>
      </c>
      <c r="AA67" s="2"/>
      <c r="AB67" s="2"/>
      <c r="AC67" s="2"/>
    </row>
    <row r="68" spans="1:29" ht="17" thickBot="1" x14ac:dyDescent="0.25">
      <c r="A68" s="34" t="s">
        <v>139</v>
      </c>
      <c r="B68" s="28">
        <f>_xlfn.IFNA(INDEX('[1]R1 Anstey XCO'!$O$3:$O$143,MATCH(Men[[#This Row],[Rider]],'[1]R1 Anstey XCO'!$E$3:$E$143,0)),"")</f>
        <v>204</v>
      </c>
      <c r="C68" s="28" t="str">
        <f>_xlfn.IFNA(INDEX('[1]R2 Eagle XCO'!$P$3:$P$145,MATCH(Men[[#This Row],[Rider]],'[1]R2 Eagle XCO'!$E$3:$E$145,0)),"")</f>
        <v/>
      </c>
      <c r="D68" s="24">
        <f>_xlfn.IFNA(INDEX('[1]R3 Kinchina XCO'!$P$3:$P$145,MATCH(Men[[#This Row],[Rider]],'[1]R3 Kinchina XCO'!$E$3:$E$145,0)),"")</f>
        <v>228</v>
      </c>
      <c r="E68" s="28"/>
      <c r="F68" s="28"/>
      <c r="G68" s="29">
        <f t="shared" si="0"/>
        <v>432</v>
      </c>
      <c r="H68" s="26">
        <f t="array" ref="H68">101-SUM(IF(G68&gt;$G$18:$G$152,1/COUNTIF($G$18:$G$152,$G$18:$G$152)))</f>
        <v>46.999999999999986</v>
      </c>
      <c r="I68" s="2"/>
      <c r="J68" s="36"/>
      <c r="K68" s="37"/>
      <c r="L68" s="37"/>
      <c r="M68" s="37"/>
      <c r="N68" s="37"/>
      <c r="O68" s="37"/>
      <c r="P68" s="37"/>
      <c r="Q68" s="37"/>
      <c r="R68" s="2"/>
      <c r="S68" s="31" t="s">
        <v>140</v>
      </c>
      <c r="T68" s="28" t="str">
        <f>_xlfn.IFNA(INDEX('[1]R1 Anstey XCO'!$O$3:$O$143,MATCH(Junior[[#This Row],[Rider]],'[1]R1 Anstey XCO'!$E$3:$E$143,0)),"")</f>
        <v/>
      </c>
      <c r="U68" s="28" t="str">
        <f>_xlfn.IFNA(INDEX('[1]R2 Eagle XCO'!$P$3:$P$145,MATCH(Junior[[#This Row],[Rider]],'[1]R2 Eagle XCO'!$E$3:$E$145,0)),"")</f>
        <v/>
      </c>
      <c r="V68" s="28">
        <f>_xlfn.IFNA(INDEX('[1]R3 Kinchina XCO'!$P$3:$P$145,MATCH(Junior[[#This Row],[Rider]],'[1]R3 Kinchina XCO'!$E$3:$E$145,0)),"")</f>
        <v>310</v>
      </c>
      <c r="W68" s="28"/>
      <c r="X68" s="28"/>
      <c r="Y68" s="29">
        <f>SUM(Junior[[#This Row],[Anstey XCO Points (R1)]:[Melrose XCO 2 Points (R5)]])</f>
        <v>310</v>
      </c>
      <c r="Z68" s="32">
        <f t="array" ref="Z68">41-SUM(IF(Y68&gt;$Y$18:$Y$72,1/COUNTIF($Y$18:$Y$72,$Y$18:$Y$72)))</f>
        <v>37</v>
      </c>
      <c r="AA68" s="2"/>
      <c r="AB68" s="2"/>
      <c r="AC68" s="2"/>
    </row>
    <row r="69" spans="1:29" ht="17" thickBot="1" x14ac:dyDescent="0.25">
      <c r="A69" s="34" t="s">
        <v>141</v>
      </c>
      <c r="B69" s="28">
        <f>_xlfn.IFNA(INDEX('[1]R1 Anstey XCO'!$O$3:$O$143,MATCH(Men[[#This Row],[Rider]],'[1]R1 Anstey XCO'!$E$3:$E$143,0)),"")</f>
        <v>222</v>
      </c>
      <c r="C69" s="28">
        <f>_xlfn.IFNA(INDEX('[1]R2 Eagle XCO'!$P$3:$P$145,MATCH(Men[[#This Row],[Rider]],'[1]R2 Eagle XCO'!$E$3:$E$145,0)),"")</f>
        <v>210</v>
      </c>
      <c r="D69" s="24" t="str">
        <f>_xlfn.IFNA(INDEX('[1]R3 Kinchina XCO'!$P$3:$P$145,MATCH(Men[[#This Row],[Rider]],'[1]R3 Kinchina XCO'!$E$3:$E$145,0)),"")</f>
        <v/>
      </c>
      <c r="E69" s="28"/>
      <c r="F69" s="28"/>
      <c r="G69" s="29">
        <f t="shared" si="0"/>
        <v>432</v>
      </c>
      <c r="H69" s="26">
        <f t="array" ref="H69">101-SUM(IF(G69&gt;$G$18:$G$152,1/COUNTIF($G$18:$G$152,$G$18:$G$152)))</f>
        <v>46.999999999999986</v>
      </c>
      <c r="I69" s="2"/>
      <c r="J69" s="36"/>
      <c r="K69" s="37"/>
      <c r="L69" s="37"/>
      <c r="M69" s="37"/>
      <c r="N69" s="37"/>
      <c r="O69" s="37"/>
      <c r="P69" s="37"/>
      <c r="Q69" s="37"/>
      <c r="R69" s="2"/>
      <c r="S69" s="31" t="s">
        <v>142</v>
      </c>
      <c r="T69" s="28" t="str">
        <f>_xlfn.IFNA(INDEX('[1]R1 Anstey XCO'!$O$3:$O$143,MATCH(Junior[[#This Row],[Rider]],'[1]R1 Anstey XCO'!$E$3:$E$143,0)),"")</f>
        <v/>
      </c>
      <c r="U69" s="28" t="str">
        <f>_xlfn.IFNA(INDEX('[1]R2 Eagle XCO'!$P$3:$P$145,MATCH(Junior[[#This Row],[Rider]],'[1]R2 Eagle XCO'!$E$3:$E$145,0)),"")</f>
        <v/>
      </c>
      <c r="V69" s="28">
        <f>_xlfn.IFNA(INDEX('[1]R3 Kinchina XCO'!$P$3:$P$145,MATCH(Junior[[#This Row],[Rider]],'[1]R3 Kinchina XCO'!$E$3:$E$145,0)),"")</f>
        <v>300</v>
      </c>
      <c r="W69" s="28"/>
      <c r="X69" s="28"/>
      <c r="Y69" s="29">
        <f>SUM(Junior[[#This Row],[Anstey XCO Points (R1)]:[Melrose XCO 2 Points (R5)]])</f>
        <v>300</v>
      </c>
      <c r="Z69" s="32">
        <f t="array" ref="Z69">41-SUM(IF(Y69&gt;$Y$18:$Y$72,1/COUNTIF($Y$18:$Y$72,$Y$18:$Y$72)))</f>
        <v>38</v>
      </c>
      <c r="AA69" s="2"/>
      <c r="AB69" s="2"/>
      <c r="AC69" s="2"/>
    </row>
    <row r="70" spans="1:29" ht="17" thickBot="1" x14ac:dyDescent="0.25">
      <c r="A70" s="34" t="s">
        <v>143</v>
      </c>
      <c r="B70" s="28">
        <f>_xlfn.IFNA(INDEX('[1]R1 Anstey XCO'!$O$3:$O$143,MATCH(Men[[#This Row],[Rider]],'[1]R1 Anstey XCO'!$E$3:$E$143,0)),"")</f>
        <v>216</v>
      </c>
      <c r="C70" s="28">
        <f>_xlfn.IFNA(INDEX('[1]R2 Eagle XCO'!$P$3:$P$145,MATCH(Men[[#This Row],[Rider]],'[1]R2 Eagle XCO'!$E$3:$E$145,0)),"")</f>
        <v>216</v>
      </c>
      <c r="D70" s="24" t="str">
        <f>_xlfn.IFNA(INDEX('[1]R3 Kinchina XCO'!$P$3:$P$145,MATCH(Men[[#This Row],[Rider]],'[1]R3 Kinchina XCO'!$E$3:$E$145,0)),"")</f>
        <v/>
      </c>
      <c r="E70" s="28"/>
      <c r="F70" s="28"/>
      <c r="G70" s="29">
        <f t="shared" si="0"/>
        <v>432</v>
      </c>
      <c r="H70" s="26">
        <f t="array" ref="H70">101-SUM(IF(G70&gt;$G$18:$G$152,1/COUNTIF($G$18:$G$152,$G$18:$G$152)))</f>
        <v>46.999999999999986</v>
      </c>
      <c r="I70" s="2"/>
      <c r="J70" s="36"/>
      <c r="K70" s="37"/>
      <c r="L70" s="37"/>
      <c r="M70" s="37"/>
      <c r="N70" s="37"/>
      <c r="O70" s="37"/>
      <c r="P70" s="37"/>
      <c r="Q70" s="37"/>
      <c r="R70" s="2"/>
      <c r="S70" s="38" t="s">
        <v>144</v>
      </c>
      <c r="T70" s="28" t="str">
        <f>_xlfn.IFNA(INDEX('[1]R1 Anstey XCO'!$O$3:$O$143,MATCH(Junior[[#This Row],[Rider]],'[1]R1 Anstey XCO'!$E$3:$E$143,0)),"")</f>
        <v/>
      </c>
      <c r="U70" s="28">
        <f>_xlfn.IFNA(INDEX('[1]R2 Eagle XCO'!$P$3:$P$145,MATCH(Junior[[#This Row],[Rider]],'[1]R2 Eagle XCO'!$E$3:$E$145,0)),"")</f>
        <v>290</v>
      </c>
      <c r="V70" s="28" t="str">
        <f>_xlfn.IFNA(INDEX('[1]R3 Kinchina XCO'!$P$3:$P$145,MATCH(Junior[[#This Row],[Rider]],'[1]R3 Kinchina XCO'!$E$3:$E$145,0)),"")</f>
        <v/>
      </c>
      <c r="W70" s="28"/>
      <c r="X70" s="28"/>
      <c r="Y70" s="29">
        <f>SUM(Junior[[#This Row],[Anstey XCO Points (R1)]:[Melrose XCO 2 Points (R5)]])</f>
        <v>290</v>
      </c>
      <c r="Z70" s="32">
        <f t="array" ref="Z70">41-SUM(IF(Y70&gt;$Y$18:$Y$72,1/COUNTIF($Y$18:$Y$72,$Y$18:$Y$72)))</f>
        <v>39</v>
      </c>
      <c r="AA70" s="2"/>
      <c r="AB70" s="2"/>
      <c r="AC70" s="2"/>
    </row>
    <row r="71" spans="1:29" ht="17" thickBot="1" x14ac:dyDescent="0.25">
      <c r="A71" s="34" t="s">
        <v>145</v>
      </c>
      <c r="B71" s="28" t="str">
        <f>_xlfn.IFNA(INDEX('[1]R1 Anstey XCO'!$O$3:$O$143,MATCH(Men[[#This Row],[Rider]],'[1]R1 Anstey XCO'!$E$3:$E$143,0)),"")</f>
        <v/>
      </c>
      <c r="C71" s="28">
        <f>_xlfn.IFNA(INDEX('[1]R2 Eagle XCO'!$P$3:$P$145,MATCH(Men[[#This Row],[Rider]],'[1]R2 Eagle XCO'!$E$3:$E$145,0)),"")</f>
        <v>224</v>
      </c>
      <c r="D71" s="24">
        <f>_xlfn.IFNA(INDEX('[1]R3 Kinchina XCO'!$P$3:$P$145,MATCH(Men[[#This Row],[Rider]],'[1]R3 Kinchina XCO'!$E$3:$E$145,0)),"")</f>
        <v>203</v>
      </c>
      <c r="E71" s="28"/>
      <c r="F71" s="28"/>
      <c r="G71" s="29">
        <f t="shared" si="0"/>
        <v>427</v>
      </c>
      <c r="H71" s="26">
        <f t="array" ref="H71">101-SUM(IF(G71&gt;$G$18:$G$152,1/COUNTIF($G$18:$G$152,$G$18:$G$152)))</f>
        <v>47.999999999999986</v>
      </c>
      <c r="I71" s="2"/>
      <c r="J71" s="36"/>
      <c r="K71" s="37"/>
      <c r="L71" s="37"/>
      <c r="M71" s="37"/>
      <c r="N71" s="37"/>
      <c r="O71" s="37"/>
      <c r="P71" s="37"/>
      <c r="Q71" s="37"/>
      <c r="R71" s="2"/>
      <c r="S71" s="38" t="s">
        <v>146</v>
      </c>
      <c r="T71" s="28" t="str">
        <f>_xlfn.IFNA(INDEX('[1]R1 Anstey XCO'!$O$3:$O$143,MATCH(Junior[[#This Row],[Rider]],'[1]R1 Anstey XCO'!$E$3:$E$143,0)),"")</f>
        <v/>
      </c>
      <c r="U71" s="28" t="str">
        <f>_xlfn.IFNA(INDEX('[1]R2 Eagle XCO'!$P$3:$P$145,MATCH(Junior[[#This Row],[Rider]],'[1]R2 Eagle XCO'!$E$3:$E$145,0)),"")</f>
        <v/>
      </c>
      <c r="V71" s="28">
        <f>_xlfn.IFNA(INDEX('[1]R3 Kinchina XCO'!$P$3:$P$145,MATCH(Junior[[#This Row],[Rider]],'[1]R3 Kinchina XCO'!$E$3:$E$145,0)),"")</f>
        <v>280</v>
      </c>
      <c r="W71" s="28"/>
      <c r="X71" s="28"/>
      <c r="Y71" s="29">
        <f>SUM(Junior[[#This Row],[Anstey XCO Points (R1)]:[Melrose XCO 2 Points (R5)]])</f>
        <v>280</v>
      </c>
      <c r="Z71" s="32">
        <f t="array" ref="Z71">41-SUM(IF(Y71&gt;$Y$18:$Y$72,1/COUNTIF($Y$18:$Y$72,$Y$18:$Y$72)))</f>
        <v>40</v>
      </c>
      <c r="AA71" s="2"/>
      <c r="AB71" s="2"/>
      <c r="AC71" s="2"/>
    </row>
    <row r="72" spans="1:29" x14ac:dyDescent="0.2">
      <c r="A72" s="34" t="s">
        <v>147</v>
      </c>
      <c r="B72" s="28">
        <f>_xlfn.IFNA(INDEX('[1]R1 Anstey XCO'!$O$3:$O$143,MATCH(Men[[#This Row],[Rider]],'[1]R1 Anstey XCO'!$E$3:$E$143,0)),"")</f>
        <v>420</v>
      </c>
      <c r="C72" s="28" t="str">
        <f>_xlfn.IFNA(INDEX('[1]R2 Eagle XCO'!$P$3:$P$145,MATCH(Men[[#This Row],[Rider]],'[1]R2 Eagle XCO'!$E$3:$E$145,0)),"")</f>
        <v/>
      </c>
      <c r="D72" s="24" t="str">
        <f>_xlfn.IFNA(INDEX('[1]R3 Kinchina XCO'!$P$3:$P$145,MATCH(Men[[#This Row],[Rider]],'[1]R3 Kinchina XCO'!$E$3:$E$145,0)),"")</f>
        <v/>
      </c>
      <c r="E72" s="28"/>
      <c r="F72" s="28"/>
      <c r="G72" s="29">
        <f t="shared" si="0"/>
        <v>420</v>
      </c>
      <c r="H72" s="26">
        <f t="array" ref="H72">101-SUM(IF(G72&gt;$G$18:$G$152,1/COUNTIF($G$18:$G$152,$G$18:$G$152)))</f>
        <v>48.999999999999986</v>
      </c>
      <c r="I72" s="2"/>
      <c r="J72" s="36"/>
      <c r="K72" s="37"/>
      <c r="L72" s="37"/>
      <c r="M72" s="37"/>
      <c r="N72" s="37"/>
      <c r="O72" s="37"/>
      <c r="P72" s="37"/>
      <c r="Q72" s="37"/>
      <c r="R72" s="2"/>
      <c r="S72" s="39" t="s">
        <v>148</v>
      </c>
      <c r="T72" s="28" t="str">
        <f>_xlfn.IFNA(INDEX('[1]R1 Anstey XCO'!$O$3:$O$143,MATCH(Junior[[#This Row],[Rider]],'[1]R1 Anstey XCO'!$E$3:$E$143,0)),"")</f>
        <v/>
      </c>
      <c r="U72" s="28">
        <f>_xlfn.IFNA(INDEX('[1]R2 Eagle XCO'!$P$3:$P$145,MATCH(Junior[[#This Row],[Rider]],'[1]R2 Eagle XCO'!$E$3:$E$145,0)),"")</f>
        <v>270</v>
      </c>
      <c r="V72" s="28" t="str">
        <f>_xlfn.IFNA(INDEX('[1]R3 Kinchina XCO'!$P$3:$P$145,MATCH(Junior[[#This Row],[Rider]],'[1]R3 Kinchina XCO'!$E$3:$E$145,0)),"")</f>
        <v/>
      </c>
      <c r="W72" s="28"/>
      <c r="X72" s="28"/>
      <c r="Y72" s="29">
        <f>SUM(Junior[[#This Row],[Anstey XCO Points (R1)]:[Melrose XCO 2 Points (R5)]])</f>
        <v>270</v>
      </c>
      <c r="Z72" s="32">
        <f t="array" ref="Z72">41-SUM(IF(Y72&gt;$Y$18:$Y$72,1/COUNTIF($Y$18:$Y$72,$Y$18:$Y$72)))</f>
        <v>41</v>
      </c>
      <c r="AA72" s="2"/>
      <c r="AB72" s="2"/>
      <c r="AC72" s="2"/>
    </row>
    <row r="73" spans="1:29" x14ac:dyDescent="0.2">
      <c r="A73" s="34" t="s">
        <v>149</v>
      </c>
      <c r="B73" s="28" t="str">
        <f>_xlfn.IFNA(INDEX('[1]R1 Anstey XCO'!$O$3:$O$143,MATCH(Men[[#This Row],[Rider]],'[1]R1 Anstey XCO'!$E$3:$E$143,0)),"")</f>
        <v/>
      </c>
      <c r="C73" s="28">
        <f>_xlfn.IFNA(INDEX('[1]R2 Eagle XCO'!$P$3:$P$145,MATCH(Men[[#This Row],[Rider]],'[1]R2 Eagle XCO'!$E$3:$E$145,0)),"")</f>
        <v>204</v>
      </c>
      <c r="D73" s="24">
        <f>_xlfn.IFNA(INDEX('[1]R3 Kinchina XCO'!$P$3:$P$145,MATCH(Men[[#This Row],[Rider]],'[1]R3 Kinchina XCO'!$E$3:$E$145,0)),"")</f>
        <v>210</v>
      </c>
      <c r="E73" s="28"/>
      <c r="F73" s="28"/>
      <c r="G73" s="29">
        <f t="shared" si="0"/>
        <v>414</v>
      </c>
      <c r="H73" s="26">
        <f t="array" ref="H73">101-SUM(IF(G73&gt;$G$18:$G$152,1/COUNTIF($G$18:$G$152,$G$18:$G$152)))</f>
        <v>49.999999999999986</v>
      </c>
      <c r="I73" s="2"/>
      <c r="J73" s="36"/>
      <c r="K73" s="37"/>
      <c r="L73" s="37"/>
      <c r="M73" s="37"/>
      <c r="N73" s="37"/>
      <c r="O73" s="37"/>
      <c r="P73" s="37"/>
      <c r="Q73" s="37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x14ac:dyDescent="0.2">
      <c r="A74" s="34" t="s">
        <v>150</v>
      </c>
      <c r="B74" s="28">
        <f>_xlfn.IFNA(INDEX('[1]R1 Anstey XCO'!$O$3:$O$143,MATCH(Men[[#This Row],[Rider]],'[1]R1 Anstey XCO'!$E$3:$E$143,0)),"")</f>
        <v>400</v>
      </c>
      <c r="C74" s="28" t="str">
        <f>_xlfn.IFNA(INDEX('[1]R2 Eagle XCO'!$P$3:$P$145,MATCH(Men[[#This Row],[Rider]],'[1]R2 Eagle XCO'!$E$3:$E$145,0)),"")</f>
        <v/>
      </c>
      <c r="D74" s="24" t="str">
        <f>_xlfn.IFNA(INDEX('[1]R3 Kinchina XCO'!$P$3:$P$145,MATCH(Men[[#This Row],[Rider]],'[1]R3 Kinchina XCO'!$E$3:$E$145,0)),"")</f>
        <v/>
      </c>
      <c r="E74" s="28"/>
      <c r="F74" s="28"/>
      <c r="G74" s="29">
        <f t="shared" si="0"/>
        <v>400</v>
      </c>
      <c r="H74" s="26">
        <f t="array" ref="H74">101-SUM(IF(G74&gt;$G$18:$G$152,1/COUNTIF($G$18:$G$152,$G$18:$G$152)))</f>
        <v>51</v>
      </c>
      <c r="I74" s="2"/>
      <c r="J74" s="36"/>
      <c r="K74" s="37"/>
      <c r="L74" s="37"/>
      <c r="M74" s="37"/>
      <c r="N74" s="37"/>
      <c r="O74" s="37"/>
      <c r="P74" s="37"/>
      <c r="Q74" s="37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x14ac:dyDescent="0.2">
      <c r="A75" s="34" t="s">
        <v>151</v>
      </c>
      <c r="B75" s="28" t="str">
        <f>_xlfn.IFNA(INDEX('[1]R1 Anstey XCO'!$O$3:$O$143,MATCH(Men[[#This Row],[Rider]],'[1]R1 Anstey XCO'!$E$3:$E$143,0)),"")</f>
        <v/>
      </c>
      <c r="C75" s="28">
        <f>_xlfn.IFNA(INDEX('[1]R2 Eagle XCO'!$P$3:$P$145,MATCH(Men[[#This Row],[Rider]],'[1]R2 Eagle XCO'!$E$3:$E$145,0)),"")</f>
        <v>400</v>
      </c>
      <c r="D75" s="24" t="str">
        <f>_xlfn.IFNA(INDEX('[1]R3 Kinchina XCO'!$P$3:$P$145,MATCH(Men[[#This Row],[Rider]],'[1]R3 Kinchina XCO'!$E$3:$E$145,0)),"")</f>
        <v/>
      </c>
      <c r="E75" s="28"/>
      <c r="F75" s="28"/>
      <c r="G75" s="29">
        <f t="shared" si="0"/>
        <v>400</v>
      </c>
      <c r="H75" s="26">
        <f t="array" ref="H75">101-SUM(IF(G75&gt;$G$18:$G$152,1/COUNTIF($G$18:$G$152,$G$18:$G$152)))</f>
        <v>51</v>
      </c>
      <c r="I75" s="2"/>
      <c r="J75" s="36"/>
      <c r="K75" s="37"/>
      <c r="L75" s="37"/>
      <c r="M75" s="37"/>
      <c r="N75" s="37"/>
      <c r="O75" s="37"/>
      <c r="P75" s="37"/>
      <c r="Q75" s="37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x14ac:dyDescent="0.2">
      <c r="A76" s="34" t="s">
        <v>152</v>
      </c>
      <c r="B76" s="28" t="str">
        <f>_xlfn.IFNA(INDEX('[1]R1 Anstey XCO'!$O$3:$O$143,MATCH(Men[[#This Row],[Rider]],'[1]R1 Anstey XCO'!$E$3:$E$143,0)),"")</f>
        <v/>
      </c>
      <c r="C76" s="28" t="str">
        <f>_xlfn.IFNA(INDEX('[1]R2 Eagle XCO'!$P$3:$P$145,MATCH(Men[[#This Row],[Rider]],'[1]R2 Eagle XCO'!$E$3:$E$145,0)),"")</f>
        <v/>
      </c>
      <c r="D76" s="24">
        <f>_xlfn.IFNA(INDEX('[1]R3 Kinchina XCO'!$P$3:$P$145,MATCH(Men[[#This Row],[Rider]],'[1]R3 Kinchina XCO'!$E$3:$E$145,0)),"")</f>
        <v>390</v>
      </c>
      <c r="E76" s="28"/>
      <c r="F76" s="28"/>
      <c r="G76" s="29">
        <f t="shared" si="0"/>
        <v>390</v>
      </c>
      <c r="H76" s="26">
        <f t="array" ref="H76">101-SUM(IF(G76&gt;$G$18:$G$152,1/COUNTIF($G$18:$G$152,$G$18:$G$152)))</f>
        <v>51.999999999999993</v>
      </c>
      <c r="I76" s="2"/>
      <c r="J76" s="36"/>
      <c r="K76" s="37"/>
      <c r="L76" s="37"/>
      <c r="M76" s="37"/>
      <c r="N76" s="37"/>
      <c r="O76" s="37"/>
      <c r="P76" s="37"/>
      <c r="Q76" s="37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x14ac:dyDescent="0.2">
      <c r="A77" s="34" t="s">
        <v>153</v>
      </c>
      <c r="B77" s="28" t="str">
        <f>_xlfn.IFNA(INDEX('[1]R1 Anstey XCO'!$O$3:$O$143,MATCH(Men[[#This Row],[Rider]],'[1]R1 Anstey XCO'!$E$3:$E$143,0)),"")</f>
        <v/>
      </c>
      <c r="C77" s="28" t="str">
        <f>_xlfn.IFNA(INDEX('[1]R2 Eagle XCO'!$P$3:$P$145,MATCH(Men[[#This Row],[Rider]],'[1]R2 Eagle XCO'!$E$3:$E$145,0)),"")</f>
        <v/>
      </c>
      <c r="D77" s="24">
        <f>_xlfn.IFNA(INDEX('[1]R3 Kinchina XCO'!$P$3:$P$145,MATCH(Men[[#This Row],[Rider]],'[1]R3 Kinchina XCO'!$E$3:$E$145,0)),"")</f>
        <v>380</v>
      </c>
      <c r="E77" s="28"/>
      <c r="F77" s="28"/>
      <c r="G77" s="29">
        <f t="shared" si="0"/>
        <v>380</v>
      </c>
      <c r="H77" s="26">
        <f t="array" ref="H77">101-SUM(IF(G77&gt;$G$18:$G$152,1/COUNTIF($G$18:$G$152,$G$18:$G$152)))</f>
        <v>52.999999999999993</v>
      </c>
      <c r="I77" s="2"/>
      <c r="J77" s="36"/>
      <c r="K77" s="37"/>
      <c r="L77" s="37"/>
      <c r="M77" s="37"/>
      <c r="N77" s="37"/>
      <c r="O77" s="37"/>
      <c r="P77" s="37"/>
      <c r="Q77" s="37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x14ac:dyDescent="0.2">
      <c r="A78" s="34" t="s">
        <v>154</v>
      </c>
      <c r="B78" s="28" t="str">
        <f>_xlfn.IFNA(INDEX('[1]R1 Anstey XCO'!$O$3:$O$143,MATCH(Men[[#This Row],[Rider]],'[1]R1 Anstey XCO'!$E$3:$E$143,0)),"")</f>
        <v/>
      </c>
      <c r="C78" s="28">
        <f>_xlfn.IFNA(INDEX('[1]R2 Eagle XCO'!$P$3:$P$145,MATCH(Men[[#This Row],[Rider]],'[1]R2 Eagle XCO'!$E$3:$E$145,0)),"")</f>
        <v>189</v>
      </c>
      <c r="D78" s="24">
        <f>_xlfn.IFNA(INDEX('[1]R3 Kinchina XCO'!$P$3:$P$145,MATCH(Men[[#This Row],[Rider]],'[1]R3 Kinchina XCO'!$E$3:$E$145,0)),"")</f>
        <v>189</v>
      </c>
      <c r="E78" s="28"/>
      <c r="F78" s="28"/>
      <c r="G78" s="29">
        <f t="shared" si="0"/>
        <v>378</v>
      </c>
      <c r="H78" s="26">
        <f t="array" ref="H78">101-SUM(IF(G78&gt;$G$18:$G$152,1/COUNTIF($G$18:$G$152,$G$18:$G$152)))</f>
        <v>53.999999999999993</v>
      </c>
      <c r="I78" s="2"/>
      <c r="J78" s="36"/>
      <c r="K78" s="37"/>
      <c r="L78" s="37"/>
      <c r="M78" s="37"/>
      <c r="N78" s="37"/>
      <c r="O78" s="37"/>
      <c r="P78" s="37"/>
      <c r="Q78" s="37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x14ac:dyDescent="0.2">
      <c r="A79" s="34" t="s">
        <v>155</v>
      </c>
      <c r="B79" s="28">
        <f>_xlfn.IFNA(INDEX('[1]R1 Anstey XCO'!$O$3:$O$143,MATCH(Men[[#This Row],[Rider]],'[1]R1 Anstey XCO'!$E$3:$E$143,0)),"")</f>
        <v>360</v>
      </c>
      <c r="C79" s="28" t="str">
        <f>_xlfn.IFNA(INDEX('[1]R2 Eagle XCO'!$P$3:$P$145,MATCH(Men[[#This Row],[Rider]],'[1]R2 Eagle XCO'!$E$3:$E$145,0)),"")</f>
        <v/>
      </c>
      <c r="D79" s="24" t="str">
        <f>_xlfn.IFNA(INDEX('[1]R3 Kinchina XCO'!$P$3:$P$145,MATCH(Men[[#This Row],[Rider]],'[1]R3 Kinchina XCO'!$E$3:$E$145,0)),"")</f>
        <v/>
      </c>
      <c r="E79" s="28"/>
      <c r="F79" s="28"/>
      <c r="G79" s="29">
        <f t="shared" si="0"/>
        <v>360</v>
      </c>
      <c r="H79" s="26">
        <f t="array" ref="H79">101-SUM(IF(G79&gt;$G$18:$G$152,1/COUNTIF($G$18:$G$152,$G$18:$G$152)))</f>
        <v>54.999999999999993</v>
      </c>
      <c r="I79" s="2"/>
      <c r="J79" s="36"/>
      <c r="K79" s="37"/>
      <c r="L79" s="37"/>
      <c r="M79" s="37"/>
      <c r="N79" s="37"/>
      <c r="O79" s="37"/>
      <c r="P79" s="37"/>
      <c r="Q79" s="37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x14ac:dyDescent="0.2">
      <c r="A80" s="34" t="s">
        <v>156</v>
      </c>
      <c r="B80" s="28">
        <f>_xlfn.IFNA(INDEX('[1]R1 Anstey XCO'!$O$3:$O$143,MATCH(Men[[#This Row],[Rider]],'[1]R1 Anstey XCO'!$E$3:$E$143,0)),"")</f>
        <v>360</v>
      </c>
      <c r="C80" s="28" t="str">
        <f>_xlfn.IFNA(INDEX('[1]R2 Eagle XCO'!$P$3:$P$145,MATCH(Men[[#This Row],[Rider]],'[1]R2 Eagle XCO'!$E$3:$E$145,0)),"")</f>
        <v/>
      </c>
      <c r="D80" s="24" t="str">
        <f>_xlfn.IFNA(INDEX('[1]R3 Kinchina XCO'!$P$3:$P$145,MATCH(Men[[#This Row],[Rider]],'[1]R3 Kinchina XCO'!$E$3:$E$145,0)),"")</f>
        <v/>
      </c>
      <c r="E80" s="28"/>
      <c r="F80" s="28"/>
      <c r="G80" s="29">
        <f t="shared" si="0"/>
        <v>360</v>
      </c>
      <c r="H80" s="26">
        <f t="array" ref="H80">101-SUM(IF(G80&gt;$G$18:$G$152,1/COUNTIF($G$18:$G$152,$G$18:$G$152)))</f>
        <v>54.999999999999993</v>
      </c>
      <c r="I80" s="2"/>
      <c r="J80" s="36"/>
      <c r="K80" s="37"/>
      <c r="L80" s="37"/>
      <c r="M80" s="37"/>
      <c r="N80" s="37"/>
      <c r="O80" s="37"/>
      <c r="P80" s="37"/>
      <c r="Q80" s="37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x14ac:dyDescent="0.2">
      <c r="A81" s="34" t="s">
        <v>157</v>
      </c>
      <c r="B81" s="28">
        <f>_xlfn.IFNA(INDEX('[1]R1 Anstey XCO'!$O$3:$O$143,MATCH(Men[[#This Row],[Rider]],'[1]R1 Anstey XCO'!$E$3:$E$143,0)),"")</f>
        <v>350</v>
      </c>
      <c r="C81" s="28" t="str">
        <f>_xlfn.IFNA(INDEX('[1]R2 Eagle XCO'!$P$3:$P$145,MATCH(Men[[#This Row],[Rider]],'[1]R2 Eagle XCO'!$E$3:$E$145,0)),"")</f>
        <v/>
      </c>
      <c r="D81" s="24" t="str">
        <f>_xlfn.IFNA(INDEX('[1]R3 Kinchina XCO'!$P$3:$P$145,MATCH(Men[[#This Row],[Rider]],'[1]R3 Kinchina XCO'!$E$3:$E$145,0)),"")</f>
        <v/>
      </c>
      <c r="E81" s="28"/>
      <c r="F81" s="28"/>
      <c r="G81" s="29">
        <f t="shared" si="0"/>
        <v>350</v>
      </c>
      <c r="H81" s="26">
        <f t="array" ref="H81">101-SUM(IF(G81&gt;$G$18:$G$152,1/COUNTIF($G$18:$G$152,$G$18:$G$152)))</f>
        <v>55.999999999999993</v>
      </c>
      <c r="I81" s="2"/>
      <c r="J81" s="36"/>
      <c r="K81" s="37"/>
      <c r="L81" s="37"/>
      <c r="M81" s="37"/>
      <c r="N81" s="37"/>
      <c r="O81" s="37"/>
      <c r="P81" s="37"/>
      <c r="Q81" s="37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x14ac:dyDescent="0.2">
      <c r="A82" s="34" t="s">
        <v>158</v>
      </c>
      <c r="B82" s="28" t="str">
        <f>_xlfn.IFNA(INDEX('[1]R1 Anstey XCO'!$O$3:$O$143,MATCH(Men[[#This Row],[Rider]],'[1]R1 Anstey XCO'!$E$3:$E$143,0)),"")</f>
        <v/>
      </c>
      <c r="C82" s="28" t="str">
        <f>_xlfn.IFNA(INDEX('[1]R2 Eagle XCO'!$P$3:$P$145,MATCH(Men[[#This Row],[Rider]],'[1]R2 Eagle XCO'!$E$3:$E$145,0)),"")</f>
        <v/>
      </c>
      <c r="D82" s="24">
        <f>_xlfn.IFNA(INDEX('[1]R3 Kinchina XCO'!$P$3:$P$145,MATCH(Men[[#This Row],[Rider]],'[1]R3 Kinchina XCO'!$E$3:$E$145,0)),"")</f>
        <v>350</v>
      </c>
      <c r="E82" s="28"/>
      <c r="F82" s="28"/>
      <c r="G82" s="29">
        <f t="shared" ref="G82:G145" si="1">SUM(B82:F82)</f>
        <v>350</v>
      </c>
      <c r="H82" s="26">
        <f t="array" ref="H82">101-SUM(IF(G82&gt;$G$18:$G$152,1/COUNTIF($G$18:$G$152,$G$18:$G$152)))</f>
        <v>55.999999999999993</v>
      </c>
      <c r="I82" s="2"/>
      <c r="J82" s="36"/>
      <c r="K82" s="37"/>
      <c r="L82" s="37"/>
      <c r="M82" s="37"/>
      <c r="N82" s="37"/>
      <c r="O82" s="37"/>
      <c r="P82" s="37"/>
      <c r="Q82" s="37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x14ac:dyDescent="0.2">
      <c r="A83" s="34" t="s">
        <v>159</v>
      </c>
      <c r="B83" s="28" t="str">
        <f>_xlfn.IFNA(INDEX('[1]R1 Anstey XCO'!$O$3:$O$143,MATCH(Men[[#This Row],[Rider]],'[1]R1 Anstey XCO'!$E$3:$E$143,0)),"")</f>
        <v/>
      </c>
      <c r="C83" s="28" t="str">
        <f>_xlfn.IFNA(INDEX('[1]R2 Eagle XCO'!$P$3:$P$145,MATCH(Men[[#This Row],[Rider]],'[1]R2 Eagle XCO'!$E$3:$E$145,0)),"")</f>
        <v/>
      </c>
      <c r="D83" s="24">
        <f>_xlfn.IFNA(INDEX('[1]R3 Kinchina XCO'!$P$3:$P$145,MATCH(Men[[#This Row],[Rider]],'[1]R3 Kinchina XCO'!$E$3:$E$145,0)),"")</f>
        <v>340</v>
      </c>
      <c r="E83" s="28"/>
      <c r="F83" s="28"/>
      <c r="G83" s="29">
        <f t="shared" si="1"/>
        <v>340</v>
      </c>
      <c r="H83" s="26">
        <f t="array" ref="H83">101-SUM(IF(G83&gt;$G$18:$G$152,1/COUNTIF($G$18:$G$152,$G$18:$G$152)))</f>
        <v>56.999999999999986</v>
      </c>
      <c r="I83" s="2"/>
      <c r="J83" s="36"/>
      <c r="K83" s="37"/>
      <c r="L83" s="37"/>
      <c r="M83" s="37"/>
      <c r="N83" s="37"/>
      <c r="O83" s="37"/>
      <c r="P83" s="37"/>
      <c r="Q83" s="37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x14ac:dyDescent="0.2">
      <c r="A84" s="34" t="s">
        <v>160</v>
      </c>
      <c r="B84" s="28" t="str">
        <f>_xlfn.IFNA(INDEX('[1]R1 Anstey XCO'!$O$3:$O$143,MATCH(Men[[#This Row],[Rider]],'[1]R1 Anstey XCO'!$E$3:$E$143,0)),"")</f>
        <v/>
      </c>
      <c r="C84" s="28">
        <f>_xlfn.IFNA(INDEX('[1]R2 Eagle XCO'!$P$3:$P$145,MATCH(Men[[#This Row],[Rider]],'[1]R2 Eagle XCO'!$E$3:$E$145,0)),"")</f>
        <v>320</v>
      </c>
      <c r="D84" s="24" t="str">
        <f>_xlfn.IFNA(INDEX('[1]R3 Kinchina XCO'!$P$3:$P$145,MATCH(Men[[#This Row],[Rider]],'[1]R3 Kinchina XCO'!$E$3:$E$145,0)),"")</f>
        <v/>
      </c>
      <c r="E84" s="28"/>
      <c r="F84" s="28"/>
      <c r="G84" s="29">
        <f t="shared" si="1"/>
        <v>320</v>
      </c>
      <c r="H84" s="26">
        <f t="array" ref="H84">101-SUM(IF(G84&gt;$G$18:$G$152,1/COUNTIF($G$18:$G$152,$G$18:$G$152)))</f>
        <v>57.999999999999986</v>
      </c>
      <c r="I84" s="2"/>
      <c r="J84" s="36"/>
      <c r="K84" s="37"/>
      <c r="L84" s="37"/>
      <c r="M84" s="37"/>
      <c r="N84" s="37"/>
      <c r="O84" s="37"/>
      <c r="P84" s="37"/>
      <c r="Q84" s="37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x14ac:dyDescent="0.2">
      <c r="A85" s="34" t="s">
        <v>161</v>
      </c>
      <c r="B85" s="28">
        <f>_xlfn.IFNA(INDEX('[1]R1 Anstey XCO'!$O$3:$O$143,MATCH(Men[[#This Row],[Rider]],'[1]R1 Anstey XCO'!$E$3:$E$143,0)),"")</f>
        <v>315</v>
      </c>
      <c r="C85" s="28" t="str">
        <f>_xlfn.IFNA(INDEX('[1]R2 Eagle XCO'!$P$3:$P$145,MATCH(Men[[#This Row],[Rider]],'[1]R2 Eagle XCO'!$E$3:$E$145,0)),"")</f>
        <v/>
      </c>
      <c r="D85" s="24" t="str">
        <f>_xlfn.IFNA(INDEX('[1]R3 Kinchina XCO'!$P$3:$P$145,MATCH(Men[[#This Row],[Rider]],'[1]R3 Kinchina XCO'!$E$3:$E$145,0)),"")</f>
        <v/>
      </c>
      <c r="E85" s="28"/>
      <c r="F85" s="28"/>
      <c r="G85" s="29">
        <f t="shared" si="1"/>
        <v>315</v>
      </c>
      <c r="H85" s="26">
        <f t="array" ref="H85">101-SUM(IF(G85&gt;$G$18:$G$152,1/COUNTIF($G$18:$G$152,$G$18:$G$152)))</f>
        <v>58.999999999999986</v>
      </c>
      <c r="I85" s="2"/>
      <c r="J85" s="36"/>
      <c r="K85" s="37"/>
      <c r="L85" s="37"/>
      <c r="M85" s="37"/>
      <c r="N85" s="37"/>
      <c r="O85" s="37"/>
      <c r="P85" s="37"/>
      <c r="Q85" s="37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x14ac:dyDescent="0.2">
      <c r="A86" s="34" t="s">
        <v>162</v>
      </c>
      <c r="B86" s="28" t="str">
        <f>_xlfn.IFNA(INDEX('[1]R1 Anstey XCO'!$O$3:$O$143,MATCH(Men[[#This Row],[Rider]],'[1]R1 Anstey XCO'!$E$3:$E$143,0)),"")</f>
        <v/>
      </c>
      <c r="C86" s="28">
        <f>_xlfn.IFNA(INDEX('[1]R2 Eagle XCO'!$P$3:$P$145,MATCH(Men[[#This Row],[Rider]],'[1]R2 Eagle XCO'!$E$3:$E$145,0)),"")</f>
        <v>315</v>
      </c>
      <c r="D86" s="24" t="str">
        <f>_xlfn.IFNA(INDEX('[1]R3 Kinchina XCO'!$P$3:$P$145,MATCH(Men[[#This Row],[Rider]],'[1]R3 Kinchina XCO'!$E$3:$E$145,0)),"")</f>
        <v/>
      </c>
      <c r="E86" s="28"/>
      <c r="F86" s="28"/>
      <c r="G86" s="29">
        <f t="shared" si="1"/>
        <v>315</v>
      </c>
      <c r="H86" s="26">
        <f t="array" ref="H86">101-SUM(IF(G86&gt;$G$18:$G$152,1/COUNTIF($G$18:$G$152,$G$18:$G$152)))</f>
        <v>58.999999999999986</v>
      </c>
      <c r="I86" s="2"/>
      <c r="J86" s="36"/>
      <c r="K86" s="37"/>
      <c r="L86" s="37"/>
      <c r="M86" s="37"/>
      <c r="N86" s="37"/>
      <c r="O86" s="37"/>
      <c r="P86" s="37"/>
      <c r="Q86" s="37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x14ac:dyDescent="0.2">
      <c r="A87" s="34" t="s">
        <v>163</v>
      </c>
      <c r="B87" s="28" t="str">
        <f>_xlfn.IFNA(INDEX('[1]R1 Anstey XCO'!$O$3:$O$143,MATCH(Men[[#This Row],[Rider]],'[1]R1 Anstey XCO'!$E$3:$E$143,0)),"")</f>
        <v/>
      </c>
      <c r="C87" s="28" t="str">
        <f>_xlfn.IFNA(INDEX('[1]R2 Eagle XCO'!$P$3:$P$145,MATCH(Men[[#This Row],[Rider]],'[1]R2 Eagle XCO'!$E$3:$E$145,0)),"")</f>
        <v/>
      </c>
      <c r="D87" s="24">
        <f>_xlfn.IFNA(INDEX('[1]R3 Kinchina XCO'!$P$3:$P$145,MATCH(Men[[#This Row],[Rider]],'[1]R3 Kinchina XCO'!$E$3:$E$145,0)),"")</f>
        <v>315</v>
      </c>
      <c r="E87" s="28"/>
      <c r="F87" s="28"/>
      <c r="G87" s="29">
        <f t="shared" si="1"/>
        <v>315</v>
      </c>
      <c r="H87" s="26">
        <f t="array" ref="H87">101-SUM(IF(G87&gt;$G$18:$G$152,1/COUNTIF($G$18:$G$152,$G$18:$G$152)))</f>
        <v>58.999999999999986</v>
      </c>
      <c r="I87" s="2"/>
      <c r="J87" s="36"/>
      <c r="K87" s="37"/>
      <c r="L87" s="37"/>
      <c r="M87" s="37"/>
      <c r="N87" s="37"/>
      <c r="O87" s="37"/>
      <c r="P87" s="37"/>
      <c r="Q87" s="37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x14ac:dyDescent="0.2">
      <c r="A88" s="34" t="s">
        <v>164</v>
      </c>
      <c r="B88" s="28">
        <f>_xlfn.IFNA(INDEX('[1]R1 Anstey XCO'!$O$3:$O$143,MATCH(Men[[#This Row],[Rider]],'[1]R1 Anstey XCO'!$E$3:$E$143,0)),"")</f>
        <v>147</v>
      </c>
      <c r="C88" s="28">
        <f>_xlfn.IFNA(INDEX('[1]R2 Eagle XCO'!$P$3:$P$145,MATCH(Men[[#This Row],[Rider]],'[1]R2 Eagle XCO'!$E$3:$E$145,0)),"")</f>
        <v>168</v>
      </c>
      <c r="D88" s="24" t="str">
        <f>_xlfn.IFNA(INDEX('[1]R3 Kinchina XCO'!$P$3:$P$145,MATCH(Men[[#This Row],[Rider]],'[1]R3 Kinchina XCO'!$E$3:$E$145,0)),"")</f>
        <v/>
      </c>
      <c r="E88" s="28"/>
      <c r="F88" s="28"/>
      <c r="G88" s="29">
        <f t="shared" si="1"/>
        <v>315</v>
      </c>
      <c r="H88" s="26">
        <f t="array" ref="H88">101-SUM(IF(G88&gt;$G$18:$G$152,1/COUNTIF($G$18:$G$152,$G$18:$G$152)))</f>
        <v>58.999999999999986</v>
      </c>
      <c r="I88" s="2"/>
      <c r="J88" s="36"/>
      <c r="K88" s="37"/>
      <c r="L88" s="37"/>
      <c r="M88" s="37"/>
      <c r="N88" s="37"/>
      <c r="O88" s="37"/>
      <c r="P88" s="37"/>
      <c r="Q88" s="37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x14ac:dyDescent="0.2">
      <c r="A89" s="34" t="s">
        <v>165</v>
      </c>
      <c r="B89" s="28" t="str">
        <f>_xlfn.IFNA(INDEX('[1]R1 Anstey XCO'!$O$3:$O$143,MATCH(Men[[#This Row],[Rider]],'[1]R1 Anstey XCO'!$E$3:$E$143,0)),"")</f>
        <v/>
      </c>
      <c r="C89" s="28">
        <f>_xlfn.IFNA(INDEX('[1]R2 Eagle XCO'!$P$3:$P$145,MATCH(Men[[#This Row],[Rider]],'[1]R2 Eagle XCO'!$E$3:$E$145,0)),"")</f>
        <v>312</v>
      </c>
      <c r="D89" s="24" t="str">
        <f>_xlfn.IFNA(INDEX('[1]R3 Kinchina XCO'!$P$3:$P$145,MATCH(Men[[#This Row],[Rider]],'[1]R3 Kinchina XCO'!$E$3:$E$145,0)),"")</f>
        <v/>
      </c>
      <c r="E89" s="28"/>
      <c r="F89" s="28"/>
      <c r="G89" s="29">
        <f t="shared" si="1"/>
        <v>312</v>
      </c>
      <c r="H89" s="26">
        <f t="array" ref="H89">101-SUM(IF(G89&gt;$G$18:$G$152,1/COUNTIF($G$18:$G$152,$G$18:$G$152)))</f>
        <v>59.999999999999986</v>
      </c>
      <c r="I89" s="2"/>
      <c r="J89" s="36"/>
      <c r="K89" s="37"/>
      <c r="L89" s="37"/>
      <c r="M89" s="37"/>
      <c r="N89" s="37"/>
      <c r="O89" s="37"/>
      <c r="P89" s="37"/>
      <c r="Q89" s="37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x14ac:dyDescent="0.2">
      <c r="A90" s="34" t="s">
        <v>166</v>
      </c>
      <c r="B90" s="28" t="str">
        <f>_xlfn.IFNA(INDEX('[1]R1 Anstey XCO'!$O$3:$O$143,MATCH(Men[[#This Row],[Rider]],'[1]R1 Anstey XCO'!$E$3:$E$143,0)),"")</f>
        <v/>
      </c>
      <c r="C90" s="28" t="str">
        <f>_xlfn.IFNA(INDEX('[1]R2 Eagle XCO'!$P$3:$P$145,MATCH(Men[[#This Row],[Rider]],'[1]R2 Eagle XCO'!$E$3:$E$145,0)),"")</f>
        <v/>
      </c>
      <c r="D90" s="24">
        <f>_xlfn.IFNA(INDEX('[1]R3 Kinchina XCO'!$P$3:$P$145,MATCH(Men[[#This Row],[Rider]],'[1]R3 Kinchina XCO'!$E$3:$E$145,0)),"")</f>
        <v>304</v>
      </c>
      <c r="E90" s="28"/>
      <c r="F90" s="28"/>
      <c r="G90" s="29">
        <f t="shared" si="1"/>
        <v>304</v>
      </c>
      <c r="H90" s="26">
        <f t="array" ref="H90">101-SUM(IF(G90&gt;$G$18:$G$152,1/COUNTIF($G$18:$G$152,$G$18:$G$152)))</f>
        <v>60.999999999999986</v>
      </c>
      <c r="I90" s="2"/>
      <c r="J90" s="36"/>
      <c r="K90" s="37"/>
      <c r="L90" s="37"/>
      <c r="M90" s="37"/>
      <c r="N90" s="37"/>
      <c r="O90" s="37"/>
      <c r="P90" s="37"/>
      <c r="Q90" s="37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x14ac:dyDescent="0.2">
      <c r="A91" s="34" t="s">
        <v>167</v>
      </c>
      <c r="B91" s="28">
        <f>_xlfn.IFNA(INDEX('[1]R1 Anstey XCO'!$O$3:$O$143,MATCH(Men[[#This Row],[Rider]],'[1]R1 Anstey XCO'!$E$3:$E$143,0)),"")</f>
        <v>300</v>
      </c>
      <c r="C91" s="28" t="str">
        <f>_xlfn.IFNA(INDEX('[1]R2 Eagle XCO'!$P$3:$P$145,MATCH(Men[[#This Row],[Rider]],'[1]R2 Eagle XCO'!$E$3:$E$145,0)),"")</f>
        <v/>
      </c>
      <c r="D91" s="24" t="str">
        <f>_xlfn.IFNA(INDEX('[1]R3 Kinchina XCO'!$P$3:$P$145,MATCH(Men[[#This Row],[Rider]],'[1]R3 Kinchina XCO'!$E$3:$E$145,0)),"")</f>
        <v/>
      </c>
      <c r="E91" s="28"/>
      <c r="F91" s="28"/>
      <c r="G91" s="29">
        <f t="shared" si="1"/>
        <v>300</v>
      </c>
      <c r="H91" s="26">
        <f t="array" ref="H91">101-SUM(IF(G91&gt;$G$18:$G$152,1/COUNTIF($G$18:$G$152,$G$18:$G$152)))</f>
        <v>61.999999999999993</v>
      </c>
      <c r="I91" s="2"/>
      <c r="J91" s="36"/>
      <c r="K91" s="37"/>
      <c r="L91" s="37"/>
      <c r="M91" s="37"/>
      <c r="N91" s="37"/>
      <c r="O91" s="37"/>
      <c r="P91" s="37"/>
      <c r="Q91" s="37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x14ac:dyDescent="0.2">
      <c r="A92" s="34" t="s">
        <v>168</v>
      </c>
      <c r="B92" s="28" t="str">
        <f>_xlfn.IFNA(INDEX('[1]R1 Anstey XCO'!$O$3:$O$143,MATCH(Men[[#This Row],[Rider]],'[1]R1 Anstey XCO'!$E$3:$E$143,0)),"")</f>
        <v/>
      </c>
      <c r="C92" s="28">
        <f>_xlfn.IFNA(INDEX('[1]R2 Eagle XCO'!$P$3:$P$145,MATCH(Men[[#This Row],[Rider]],'[1]R2 Eagle XCO'!$E$3:$E$145,0)),"")</f>
        <v>300</v>
      </c>
      <c r="D92" s="24" t="str">
        <f>_xlfn.IFNA(INDEX('[1]R3 Kinchina XCO'!$P$3:$P$145,MATCH(Men[[#This Row],[Rider]],'[1]R3 Kinchina XCO'!$E$3:$E$145,0)),"")</f>
        <v/>
      </c>
      <c r="E92" s="28"/>
      <c r="F92" s="28"/>
      <c r="G92" s="29">
        <f t="shared" si="1"/>
        <v>300</v>
      </c>
      <c r="H92" s="26">
        <f t="array" ref="H92">101-SUM(IF(G92&gt;$G$18:$G$152,1/COUNTIF($G$18:$G$152,$G$18:$G$152)))</f>
        <v>61.999999999999993</v>
      </c>
      <c r="I92" s="2"/>
      <c r="J92" s="36"/>
      <c r="K92" s="37"/>
      <c r="L92" s="37"/>
      <c r="M92" s="37"/>
      <c r="N92" s="37"/>
      <c r="O92" s="37"/>
      <c r="P92" s="37"/>
      <c r="Q92" s="37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x14ac:dyDescent="0.2">
      <c r="A93" s="34" t="s">
        <v>169</v>
      </c>
      <c r="B93" s="28" t="str">
        <f>_xlfn.IFNA(INDEX('[1]R1 Anstey XCO'!$O$3:$O$143,MATCH(Men[[#This Row],[Rider]],'[1]R1 Anstey XCO'!$E$3:$E$143,0)),"")</f>
        <v/>
      </c>
      <c r="C93" s="28" t="str">
        <f>_xlfn.IFNA(INDEX('[1]R2 Eagle XCO'!$P$3:$P$145,MATCH(Men[[#This Row],[Rider]],'[1]R2 Eagle XCO'!$E$3:$E$145,0)),"")</f>
        <v/>
      </c>
      <c r="D93" s="24">
        <f>_xlfn.IFNA(INDEX('[1]R3 Kinchina XCO'!$P$3:$P$145,MATCH(Men[[#This Row],[Rider]],'[1]R3 Kinchina XCO'!$E$3:$E$145,0)),"")</f>
        <v>294</v>
      </c>
      <c r="E93" s="28"/>
      <c r="F93" s="28"/>
      <c r="G93" s="29">
        <f t="shared" si="1"/>
        <v>294</v>
      </c>
      <c r="H93" s="26">
        <f t="array" ref="H93">101-SUM(IF(G93&gt;$G$18:$G$152,1/COUNTIF($G$18:$G$152,$G$18:$G$152)))</f>
        <v>63</v>
      </c>
      <c r="I93" s="2"/>
      <c r="J93" s="36"/>
      <c r="K93" s="37"/>
      <c r="L93" s="37"/>
      <c r="M93" s="37"/>
      <c r="N93" s="37"/>
      <c r="O93" s="37"/>
      <c r="P93" s="37"/>
      <c r="Q93" s="37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x14ac:dyDescent="0.2">
      <c r="A94" s="34" t="s">
        <v>170</v>
      </c>
      <c r="B94" s="28">
        <f>_xlfn.IFNA(INDEX('[1]R1 Anstey XCO'!$O$3:$O$143,MATCH(Men[[#This Row],[Rider]],'[1]R1 Anstey XCO'!$E$3:$E$143,0)),"")</f>
        <v>294</v>
      </c>
      <c r="C94" s="28" t="str">
        <f>_xlfn.IFNA(INDEX('[1]R2 Eagle XCO'!$P$3:$P$145,MATCH(Men[[#This Row],[Rider]],'[1]R2 Eagle XCO'!$E$3:$E$145,0)),"")</f>
        <v/>
      </c>
      <c r="D94" s="24" t="str">
        <f>_xlfn.IFNA(INDEX('[1]R3 Kinchina XCO'!$P$3:$P$145,MATCH(Men[[#This Row],[Rider]],'[1]R3 Kinchina XCO'!$E$3:$E$145,0)),"")</f>
        <v/>
      </c>
      <c r="E94" s="28"/>
      <c r="F94" s="28"/>
      <c r="G94" s="29">
        <f t="shared" si="1"/>
        <v>294</v>
      </c>
      <c r="H94" s="26">
        <f t="array" ref="H94">101-SUM(IF(G94&gt;$G$18:$G$152,1/COUNTIF($G$18:$G$152,$G$18:$G$152)))</f>
        <v>63</v>
      </c>
      <c r="I94" s="2"/>
      <c r="J94" s="36"/>
      <c r="K94" s="37"/>
      <c r="L94" s="37"/>
      <c r="M94" s="37"/>
      <c r="N94" s="37"/>
      <c r="O94" s="37"/>
      <c r="P94" s="37"/>
      <c r="Q94" s="37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x14ac:dyDescent="0.2">
      <c r="A95" s="34" t="s">
        <v>171</v>
      </c>
      <c r="B95" s="28">
        <f>_xlfn.IFNA(INDEX('[1]R1 Anstey XCO'!$O$3:$O$143,MATCH(Men[[#This Row],[Rider]],'[1]R1 Anstey XCO'!$E$3:$E$143,0)),"")</f>
        <v>288</v>
      </c>
      <c r="C95" s="28" t="str">
        <f>_xlfn.IFNA(INDEX('[1]R2 Eagle XCO'!$P$3:$P$145,MATCH(Men[[#This Row],[Rider]],'[1]R2 Eagle XCO'!$E$3:$E$145,0)),"")</f>
        <v/>
      </c>
      <c r="D95" s="24" t="str">
        <f>_xlfn.IFNA(INDEX('[1]R3 Kinchina XCO'!$P$3:$P$145,MATCH(Men[[#This Row],[Rider]],'[1]R3 Kinchina XCO'!$E$3:$E$145,0)),"")</f>
        <v/>
      </c>
      <c r="E95" s="28"/>
      <c r="F95" s="28"/>
      <c r="G95" s="29">
        <f t="shared" si="1"/>
        <v>288</v>
      </c>
      <c r="H95" s="26">
        <f t="array" ref="H95">101-SUM(IF(G95&gt;$G$18:$G$152,1/COUNTIF($G$18:$G$152,$G$18:$G$152)))</f>
        <v>64</v>
      </c>
      <c r="I95" s="2"/>
      <c r="J95" s="36"/>
      <c r="K95" s="37"/>
      <c r="L95" s="37"/>
      <c r="M95" s="37"/>
      <c r="N95" s="37"/>
      <c r="O95" s="37"/>
      <c r="P95" s="37"/>
      <c r="Q95" s="37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x14ac:dyDescent="0.2">
      <c r="A96" s="34" t="s">
        <v>172</v>
      </c>
      <c r="B96" s="28" t="str">
        <f>_xlfn.IFNA(INDEX('[1]R1 Anstey XCO'!$O$3:$O$143,MATCH(Men[[#This Row],[Rider]],'[1]R1 Anstey XCO'!$E$3:$E$143,0)),"")</f>
        <v/>
      </c>
      <c r="C96" s="28" t="str">
        <f>_xlfn.IFNA(INDEX('[1]R2 Eagle XCO'!$P$3:$P$145,MATCH(Men[[#This Row],[Rider]],'[1]R2 Eagle XCO'!$E$3:$E$145,0)),"")</f>
        <v/>
      </c>
      <c r="D96" s="24">
        <f>_xlfn.IFNA(INDEX('[1]R3 Kinchina XCO'!$P$3:$P$145,MATCH(Men[[#This Row],[Rider]],'[1]R3 Kinchina XCO'!$E$3:$E$145,0)),"")</f>
        <v>288</v>
      </c>
      <c r="E96" s="28"/>
      <c r="F96" s="28"/>
      <c r="G96" s="29">
        <f t="shared" si="1"/>
        <v>288</v>
      </c>
      <c r="H96" s="26">
        <f t="array" ref="H96">101-SUM(IF(G96&gt;$G$18:$G$152,1/COUNTIF($G$18:$G$152,$G$18:$G$152)))</f>
        <v>64</v>
      </c>
      <c r="I96" s="2"/>
      <c r="J96" s="36"/>
      <c r="K96" s="37"/>
      <c r="L96" s="37"/>
      <c r="M96" s="37"/>
      <c r="N96" s="37"/>
      <c r="O96" s="37"/>
      <c r="P96" s="37"/>
      <c r="Q96" s="37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x14ac:dyDescent="0.2">
      <c r="A97" s="34" t="s">
        <v>173</v>
      </c>
      <c r="B97" s="28" t="str">
        <f>_xlfn.IFNA(INDEX('[1]R1 Anstey XCO'!$O$3:$O$143,MATCH(Men[[#This Row],[Rider]],'[1]R1 Anstey XCO'!$E$3:$E$143,0)),"")</f>
        <v/>
      </c>
      <c r="C97" s="28" t="str">
        <f>_xlfn.IFNA(INDEX('[1]R2 Eagle XCO'!$P$3:$P$145,MATCH(Men[[#This Row],[Rider]],'[1]R2 Eagle XCO'!$E$3:$E$145,0)),"")</f>
        <v/>
      </c>
      <c r="D97" s="24">
        <f>_xlfn.IFNA(INDEX('[1]R3 Kinchina XCO'!$P$3:$P$145,MATCH(Men[[#This Row],[Rider]],'[1]R3 Kinchina XCO'!$E$3:$E$145,0)),"")</f>
        <v>280</v>
      </c>
      <c r="E97" s="28"/>
      <c r="F97" s="28"/>
      <c r="G97" s="29">
        <f t="shared" si="1"/>
        <v>280</v>
      </c>
      <c r="H97" s="26">
        <f t="array" ref="H97">101-SUM(IF(G97&gt;$G$18:$G$152,1/COUNTIF($G$18:$G$152,$G$18:$G$152)))</f>
        <v>65.000000000000014</v>
      </c>
      <c r="I97" s="2"/>
      <c r="J97" s="36"/>
      <c r="K97" s="37"/>
      <c r="L97" s="37"/>
      <c r="M97" s="37"/>
      <c r="N97" s="37"/>
      <c r="O97" s="37"/>
      <c r="P97" s="37"/>
      <c r="Q97" s="37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x14ac:dyDescent="0.2">
      <c r="A98" s="34" t="s">
        <v>174</v>
      </c>
      <c r="B98" s="28">
        <f>_xlfn.IFNA(INDEX('[1]R1 Anstey XCO'!$O$3:$O$143,MATCH(Men[[#This Row],[Rider]],'[1]R1 Anstey XCO'!$E$3:$E$143,0)),"")</f>
        <v>280</v>
      </c>
      <c r="C98" s="28" t="str">
        <f>_xlfn.IFNA(INDEX('[1]R2 Eagle XCO'!$P$3:$P$145,MATCH(Men[[#This Row],[Rider]],'[1]R2 Eagle XCO'!$E$3:$E$145,0)),"")</f>
        <v/>
      </c>
      <c r="D98" s="24" t="str">
        <f>_xlfn.IFNA(INDEX('[1]R3 Kinchina XCO'!$P$3:$P$145,MATCH(Men[[#This Row],[Rider]],'[1]R3 Kinchina XCO'!$E$3:$E$145,0)),"")</f>
        <v/>
      </c>
      <c r="E98" s="28"/>
      <c r="F98" s="28"/>
      <c r="G98" s="29">
        <f t="shared" si="1"/>
        <v>280</v>
      </c>
      <c r="H98" s="26">
        <f t="array" ref="H98">101-SUM(IF(G98&gt;$G$18:$G$152,1/COUNTIF($G$18:$G$152,$G$18:$G$152)))</f>
        <v>65.000000000000014</v>
      </c>
      <c r="I98" s="2"/>
      <c r="J98" s="36"/>
      <c r="K98" s="37"/>
      <c r="L98" s="37"/>
      <c r="M98" s="37"/>
      <c r="N98" s="37"/>
      <c r="O98" s="37"/>
      <c r="P98" s="37"/>
      <c r="Q98" s="37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x14ac:dyDescent="0.2">
      <c r="A99" s="34" t="s">
        <v>175</v>
      </c>
      <c r="B99" s="28" t="str">
        <f>_xlfn.IFNA(INDEX('[1]R1 Anstey XCO'!$O$3:$O$143,MATCH(Men[[#This Row],[Rider]],'[1]R1 Anstey XCO'!$E$3:$E$143,0)),"")</f>
        <v/>
      </c>
      <c r="C99" s="28" t="str">
        <f>_xlfn.IFNA(INDEX('[1]R2 Eagle XCO'!$P$3:$P$145,MATCH(Men[[#This Row],[Rider]],'[1]R2 Eagle XCO'!$E$3:$E$145,0)),"")</f>
        <v/>
      </c>
      <c r="D99" s="24">
        <f>_xlfn.IFNA(INDEX('[1]R3 Kinchina XCO'!$P$3:$P$145,MATCH(Men[[#This Row],[Rider]],'[1]R3 Kinchina XCO'!$E$3:$E$145,0)),"")</f>
        <v>272</v>
      </c>
      <c r="E99" s="28"/>
      <c r="F99" s="28"/>
      <c r="G99" s="29">
        <f t="shared" si="1"/>
        <v>272</v>
      </c>
      <c r="H99" s="26">
        <f t="array" ref="H99">101-SUM(IF(G99&gt;$G$18:$G$152,1/COUNTIF($G$18:$G$152,$G$18:$G$152)))</f>
        <v>66.000000000000014</v>
      </c>
      <c r="I99" s="2"/>
      <c r="J99" s="36"/>
      <c r="K99" s="37"/>
      <c r="L99" s="37"/>
      <c r="M99" s="37"/>
      <c r="N99" s="37"/>
      <c r="O99" s="37"/>
      <c r="P99" s="37"/>
      <c r="Q99" s="37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x14ac:dyDescent="0.2">
      <c r="A100" s="34" t="s">
        <v>176</v>
      </c>
      <c r="B100" s="28">
        <f>_xlfn.IFNA(INDEX('[1]R1 Anstey XCO'!$O$3:$O$143,MATCH(Men[[#This Row],[Rider]],'[1]R1 Anstey XCO'!$E$3:$E$143,0)),"")</f>
        <v>270</v>
      </c>
      <c r="C100" s="28" t="str">
        <f>_xlfn.IFNA(INDEX('[1]R2 Eagle XCO'!$P$3:$P$145,MATCH(Men[[#This Row],[Rider]],'[1]R2 Eagle XCO'!$E$3:$E$145,0)),"")</f>
        <v/>
      </c>
      <c r="D100" s="24" t="str">
        <f>_xlfn.IFNA(INDEX('[1]R3 Kinchina XCO'!$P$3:$P$145,MATCH(Men[[#This Row],[Rider]],'[1]R3 Kinchina XCO'!$E$3:$E$145,0)),"")</f>
        <v/>
      </c>
      <c r="E100" s="28"/>
      <c r="F100" s="28"/>
      <c r="G100" s="29">
        <f t="shared" si="1"/>
        <v>270</v>
      </c>
      <c r="H100" s="26">
        <f t="array" ref="H100">101-SUM(IF(G100&gt;$G$18:$G$152,1/COUNTIF($G$18:$G$152,$G$18:$G$152)))</f>
        <v>67</v>
      </c>
      <c r="I100" s="2"/>
      <c r="J100" s="36"/>
      <c r="K100" s="37"/>
      <c r="L100" s="37"/>
      <c r="M100" s="37"/>
      <c r="N100" s="37"/>
      <c r="O100" s="37"/>
      <c r="P100" s="37"/>
      <c r="Q100" s="37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x14ac:dyDescent="0.2">
      <c r="A101" s="34" t="s">
        <v>177</v>
      </c>
      <c r="B101" s="28">
        <f>_xlfn.IFNA(INDEX('[1]R1 Anstey XCO'!$O$3:$O$143,MATCH(Men[[#This Row],[Rider]],'[1]R1 Anstey XCO'!$E$3:$E$143,0)),"")</f>
        <v>270</v>
      </c>
      <c r="C101" s="28" t="str">
        <f>_xlfn.IFNA(INDEX('[1]R2 Eagle XCO'!$P$3:$P$145,MATCH(Men[[#This Row],[Rider]],'[1]R2 Eagle XCO'!$E$3:$E$145,0)),"")</f>
        <v/>
      </c>
      <c r="D101" s="24" t="str">
        <f>_xlfn.IFNA(INDEX('[1]R3 Kinchina XCO'!$P$3:$P$145,MATCH(Men[[#This Row],[Rider]],'[1]R3 Kinchina XCO'!$E$3:$E$145,0)),"")</f>
        <v/>
      </c>
      <c r="E101" s="28"/>
      <c r="F101" s="28"/>
      <c r="G101" s="29">
        <f t="shared" si="1"/>
        <v>270</v>
      </c>
      <c r="H101" s="26">
        <f t="array" ref="H101">101-SUM(IF(G101&gt;$G$18:$G$152,1/COUNTIF($G$18:$G$152,$G$18:$G$152)))</f>
        <v>67</v>
      </c>
      <c r="I101" s="2"/>
      <c r="J101" s="36"/>
      <c r="K101" s="37"/>
      <c r="L101" s="37"/>
      <c r="M101" s="37"/>
      <c r="N101" s="37"/>
      <c r="O101" s="37"/>
      <c r="P101" s="37"/>
      <c r="Q101" s="37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x14ac:dyDescent="0.2">
      <c r="A102" s="34" t="s">
        <v>178</v>
      </c>
      <c r="B102" s="28" t="str">
        <f>_xlfn.IFNA(INDEX('[1]R1 Anstey XCO'!$O$3:$O$143,MATCH(Men[[#This Row],[Rider]],'[1]R1 Anstey XCO'!$E$3:$E$143,0)),"")</f>
        <v/>
      </c>
      <c r="C102" s="28">
        <f>_xlfn.IFNA(INDEX('[1]R2 Eagle XCO'!$P$3:$P$145,MATCH(Men[[#This Row],[Rider]],'[1]R2 Eagle XCO'!$E$3:$E$145,0)),"")</f>
        <v>266</v>
      </c>
      <c r="D102" s="24" t="str">
        <f>_xlfn.IFNA(INDEX('[1]R3 Kinchina XCO'!$P$3:$P$145,MATCH(Men[[#This Row],[Rider]],'[1]R3 Kinchina XCO'!$E$3:$E$145,0)),"")</f>
        <v/>
      </c>
      <c r="E102" s="28"/>
      <c r="F102" s="28"/>
      <c r="G102" s="29">
        <f t="shared" si="1"/>
        <v>266</v>
      </c>
      <c r="H102" s="26">
        <f t="array" ref="H102">101-SUM(IF(G102&gt;$G$18:$G$152,1/COUNTIF($G$18:$G$152,$G$18:$G$152)))</f>
        <v>68</v>
      </c>
      <c r="I102" s="2"/>
      <c r="J102" s="36"/>
      <c r="K102" s="37"/>
      <c r="L102" s="37"/>
      <c r="M102" s="37"/>
      <c r="N102" s="37"/>
      <c r="O102" s="37"/>
      <c r="P102" s="37"/>
      <c r="Q102" s="37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x14ac:dyDescent="0.2">
      <c r="A103" s="34" t="s">
        <v>179</v>
      </c>
      <c r="B103" s="28">
        <f>_xlfn.IFNA(INDEX('[1]R1 Anstey XCO'!$O$3:$O$143,MATCH(Men[[#This Row],[Rider]],'[1]R1 Anstey XCO'!$E$3:$E$143,0)),"")</f>
        <v>266</v>
      </c>
      <c r="C103" s="28" t="str">
        <f>_xlfn.IFNA(INDEX('[1]R2 Eagle XCO'!$P$3:$P$145,MATCH(Men[[#This Row],[Rider]],'[1]R2 Eagle XCO'!$E$3:$E$145,0)),"")</f>
        <v/>
      </c>
      <c r="D103" s="24" t="str">
        <f>_xlfn.IFNA(INDEX('[1]R3 Kinchina XCO'!$P$3:$P$145,MATCH(Men[[#This Row],[Rider]],'[1]R3 Kinchina XCO'!$E$3:$E$145,0)),"")</f>
        <v/>
      </c>
      <c r="E103" s="28"/>
      <c r="F103" s="28"/>
      <c r="G103" s="29">
        <f t="shared" si="1"/>
        <v>266</v>
      </c>
      <c r="H103" s="26">
        <f t="array" ref="H103">101-SUM(IF(G103&gt;$G$18:$G$152,1/COUNTIF($G$18:$G$152,$G$18:$G$152)))</f>
        <v>68</v>
      </c>
      <c r="I103" s="2"/>
      <c r="J103" s="36"/>
      <c r="K103" s="37"/>
      <c r="L103" s="37"/>
      <c r="M103" s="37"/>
      <c r="N103" s="37"/>
      <c r="O103" s="37"/>
      <c r="P103" s="37"/>
      <c r="Q103" s="37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x14ac:dyDescent="0.2">
      <c r="A104" s="34" t="s">
        <v>180</v>
      </c>
      <c r="B104" s="28" t="str">
        <f>_xlfn.IFNA(INDEX('[1]R1 Anstey XCO'!$O$3:$O$143,MATCH(Men[[#This Row],[Rider]],'[1]R1 Anstey XCO'!$E$3:$E$143,0)),"")</f>
        <v/>
      </c>
      <c r="C104" s="28" t="str">
        <f>_xlfn.IFNA(INDEX('[1]R2 Eagle XCO'!$P$3:$P$145,MATCH(Men[[#This Row],[Rider]],'[1]R2 Eagle XCO'!$E$3:$E$145,0)),"")</f>
        <v/>
      </c>
      <c r="D104" s="24">
        <f>_xlfn.IFNA(INDEX('[1]R3 Kinchina XCO'!$P$3:$P$145,MATCH(Men[[#This Row],[Rider]],'[1]R3 Kinchina XCO'!$E$3:$E$145,0)),"")</f>
        <v>266</v>
      </c>
      <c r="E104" s="28"/>
      <c r="F104" s="28"/>
      <c r="G104" s="29">
        <f t="shared" si="1"/>
        <v>266</v>
      </c>
      <c r="H104" s="26">
        <f t="array" ref="H104">101-SUM(IF(G104&gt;$G$18:$G$152,1/COUNTIF($G$18:$G$152,$G$18:$G$152)))</f>
        <v>68</v>
      </c>
      <c r="I104" s="2"/>
      <c r="J104" s="36"/>
      <c r="K104" s="37"/>
      <c r="L104" s="37"/>
      <c r="M104" s="37"/>
      <c r="N104" s="37"/>
      <c r="O104" s="37"/>
      <c r="P104" s="37"/>
      <c r="Q104" s="37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x14ac:dyDescent="0.2">
      <c r="A105" s="34" t="s">
        <v>181</v>
      </c>
      <c r="B105" s="28" t="str">
        <f>_xlfn.IFNA(INDEX('[1]R1 Anstey XCO'!$O$3:$O$143,MATCH(Men[[#This Row],[Rider]],'[1]R1 Anstey XCO'!$E$3:$E$143,0)),"")</f>
        <v/>
      </c>
      <c r="C105" s="28" t="str">
        <f>_xlfn.IFNA(INDEX('[1]R2 Eagle XCO'!$P$3:$P$145,MATCH(Men[[#This Row],[Rider]],'[1]R2 Eagle XCO'!$E$3:$E$145,0)),"")</f>
        <v/>
      </c>
      <c r="D105" s="24">
        <f>_xlfn.IFNA(INDEX('[1]R3 Kinchina XCO'!$P$3:$P$145,MATCH(Men[[#This Row],[Rider]],'[1]R3 Kinchina XCO'!$E$3:$E$145,0)),"")</f>
        <v>264</v>
      </c>
      <c r="E105" s="28"/>
      <c r="F105" s="28"/>
      <c r="G105" s="29">
        <f t="shared" si="1"/>
        <v>264</v>
      </c>
      <c r="H105" s="26">
        <f t="array" ref="H105">101-SUM(IF(G105&gt;$G$18:$G$152,1/COUNTIF($G$18:$G$152,$G$18:$G$152)))</f>
        <v>69</v>
      </c>
      <c r="I105" s="2"/>
      <c r="J105" s="36"/>
      <c r="K105" s="37"/>
      <c r="L105" s="37"/>
      <c r="M105" s="37"/>
      <c r="N105" s="37"/>
      <c r="O105" s="37"/>
      <c r="P105" s="37"/>
      <c r="Q105" s="37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x14ac:dyDescent="0.2">
      <c r="A106" s="34" t="s">
        <v>182</v>
      </c>
      <c r="B106" s="28">
        <f>_xlfn.IFNA(INDEX('[1]R1 Anstey XCO'!$O$3:$O$143,MATCH(Men[[#This Row],[Rider]],'[1]R1 Anstey XCO'!$E$3:$E$143,0)),"")</f>
        <v>260</v>
      </c>
      <c r="C106" s="28" t="str">
        <f>_xlfn.IFNA(INDEX('[1]R2 Eagle XCO'!$P$3:$P$145,MATCH(Men[[#This Row],[Rider]],'[1]R2 Eagle XCO'!$E$3:$E$145,0)),"")</f>
        <v/>
      </c>
      <c r="D106" s="24" t="str">
        <f>_xlfn.IFNA(INDEX('[1]R3 Kinchina XCO'!$P$3:$P$145,MATCH(Men[[#This Row],[Rider]],'[1]R3 Kinchina XCO'!$E$3:$E$145,0)),"")</f>
        <v/>
      </c>
      <c r="E106" s="28"/>
      <c r="F106" s="28"/>
      <c r="G106" s="29">
        <f t="shared" si="1"/>
        <v>260</v>
      </c>
      <c r="H106" s="26">
        <f t="array" ref="H106">101-SUM(IF(G106&gt;$G$18:$G$152,1/COUNTIF($G$18:$G$152,$G$18:$G$152)))</f>
        <v>70</v>
      </c>
      <c r="I106" s="2"/>
      <c r="J106" s="36"/>
      <c r="K106" s="37"/>
      <c r="L106" s="37"/>
      <c r="M106" s="37"/>
      <c r="N106" s="37"/>
      <c r="O106" s="37"/>
      <c r="P106" s="37"/>
      <c r="Q106" s="37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x14ac:dyDescent="0.2">
      <c r="A107" s="34" t="s">
        <v>183</v>
      </c>
      <c r="B107" s="28" t="str">
        <f>_xlfn.IFNA(INDEX('[1]R1 Anstey XCO'!$O$3:$O$143,MATCH(Men[[#This Row],[Rider]],'[1]R1 Anstey XCO'!$E$3:$E$143,0)),"")</f>
        <v/>
      </c>
      <c r="C107" s="28">
        <f>_xlfn.IFNA(INDEX('[1]R2 Eagle XCO'!$P$3:$P$145,MATCH(Men[[#This Row],[Rider]],'[1]R2 Eagle XCO'!$E$3:$E$145,0)),"")</f>
        <v>259</v>
      </c>
      <c r="D107" s="24" t="str">
        <f>_xlfn.IFNA(INDEX('[1]R3 Kinchina XCO'!$P$3:$P$145,MATCH(Men[[#This Row],[Rider]],'[1]R3 Kinchina XCO'!$E$3:$E$145,0)),"")</f>
        <v/>
      </c>
      <c r="E107" s="28"/>
      <c r="F107" s="28"/>
      <c r="G107" s="29">
        <f t="shared" si="1"/>
        <v>259</v>
      </c>
      <c r="H107" s="26">
        <f t="array" ref="H107">101-SUM(IF(G107&gt;$G$18:$G$152,1/COUNTIF($G$18:$G$152,$G$18:$G$152)))</f>
        <v>71</v>
      </c>
      <c r="I107" s="2"/>
      <c r="J107" s="36"/>
      <c r="K107" s="37"/>
      <c r="L107" s="37"/>
      <c r="M107" s="37"/>
      <c r="N107" s="37"/>
      <c r="O107" s="37"/>
      <c r="P107" s="37"/>
      <c r="Q107" s="37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x14ac:dyDescent="0.2">
      <c r="A108" s="34" t="s">
        <v>184</v>
      </c>
      <c r="B108" s="28">
        <f>_xlfn.IFNA(INDEX('[1]R1 Anstey XCO'!$O$3:$O$143,MATCH(Men[[#This Row],[Rider]],'[1]R1 Anstey XCO'!$E$3:$E$143,0)),"")</f>
        <v>256</v>
      </c>
      <c r="C108" s="28" t="str">
        <f>_xlfn.IFNA(INDEX('[1]R2 Eagle XCO'!$P$3:$P$145,MATCH(Men[[#This Row],[Rider]],'[1]R2 Eagle XCO'!$E$3:$E$145,0)),"")</f>
        <v/>
      </c>
      <c r="D108" s="24" t="str">
        <f>_xlfn.IFNA(INDEX('[1]R3 Kinchina XCO'!$P$3:$P$145,MATCH(Men[[#This Row],[Rider]],'[1]R3 Kinchina XCO'!$E$3:$E$145,0)),"")</f>
        <v/>
      </c>
      <c r="E108" s="28"/>
      <c r="F108" s="28"/>
      <c r="G108" s="29">
        <f t="shared" si="1"/>
        <v>256</v>
      </c>
      <c r="H108" s="26">
        <f t="array" ref="H108">101-SUM(IF(G108&gt;$G$18:$G$152,1/COUNTIF($G$18:$G$152,$G$18:$G$152)))</f>
        <v>72</v>
      </c>
      <c r="I108" s="2"/>
      <c r="J108" s="36"/>
      <c r="K108" s="37"/>
      <c r="L108" s="37"/>
      <c r="M108" s="37"/>
      <c r="N108" s="37"/>
      <c r="O108" s="37"/>
      <c r="P108" s="37"/>
      <c r="Q108" s="37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x14ac:dyDescent="0.2">
      <c r="A109" s="34" t="s">
        <v>185</v>
      </c>
      <c r="B109" s="28">
        <f>_xlfn.IFNA(INDEX('[1]R1 Anstey XCO'!$O$3:$O$143,MATCH(Men[[#This Row],[Rider]],'[1]R1 Anstey XCO'!$E$3:$E$143,0)),"")</f>
        <v>252</v>
      </c>
      <c r="C109" s="28" t="str">
        <f>_xlfn.IFNA(INDEX('[1]R2 Eagle XCO'!$P$3:$P$145,MATCH(Men[[#This Row],[Rider]],'[1]R2 Eagle XCO'!$E$3:$E$145,0)),"")</f>
        <v/>
      </c>
      <c r="D109" s="24" t="str">
        <f>_xlfn.IFNA(INDEX('[1]R3 Kinchina XCO'!$P$3:$P$145,MATCH(Men[[#This Row],[Rider]],'[1]R3 Kinchina XCO'!$E$3:$E$145,0)),"")</f>
        <v/>
      </c>
      <c r="E109" s="28"/>
      <c r="F109" s="28"/>
      <c r="G109" s="29">
        <f t="shared" si="1"/>
        <v>252</v>
      </c>
      <c r="H109" s="26">
        <f t="array" ref="H109">101-SUM(IF(G109&gt;$G$18:$G$152,1/COUNTIF($G$18:$G$152,$G$18:$G$152)))</f>
        <v>73</v>
      </c>
      <c r="I109" s="2"/>
      <c r="J109" s="36"/>
      <c r="K109" s="37"/>
      <c r="L109" s="37"/>
      <c r="M109" s="37"/>
      <c r="N109" s="37"/>
      <c r="O109" s="37"/>
      <c r="P109" s="37"/>
      <c r="Q109" s="37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x14ac:dyDescent="0.2">
      <c r="A110" s="34" t="s">
        <v>186</v>
      </c>
      <c r="B110" s="28" t="str">
        <f>_xlfn.IFNA(INDEX('[1]R1 Anstey XCO'!$O$3:$O$143,MATCH(Men[[#This Row],[Rider]],'[1]R1 Anstey XCO'!$E$3:$E$143,0)),"")</f>
        <v/>
      </c>
      <c r="C110" s="28" t="str">
        <f>_xlfn.IFNA(INDEX('[1]R2 Eagle XCO'!$P$3:$P$145,MATCH(Men[[#This Row],[Rider]],'[1]R2 Eagle XCO'!$E$3:$E$145,0)),"")</f>
        <v/>
      </c>
      <c r="D110" s="24">
        <f>_xlfn.IFNA(INDEX('[1]R3 Kinchina XCO'!$P$3:$P$145,MATCH(Men[[#This Row],[Rider]],'[1]R3 Kinchina XCO'!$E$3:$E$145,0)),"")</f>
        <v>252</v>
      </c>
      <c r="E110" s="28"/>
      <c r="F110" s="28"/>
      <c r="G110" s="29">
        <f t="shared" si="1"/>
        <v>252</v>
      </c>
      <c r="H110" s="26">
        <f t="array" ref="H110">101-SUM(IF(G110&gt;$G$18:$G$152,1/COUNTIF($G$18:$G$152,$G$18:$G$152)))</f>
        <v>73</v>
      </c>
      <c r="I110" s="2"/>
      <c r="J110" s="2"/>
      <c r="K110" s="37"/>
      <c r="L110" s="37"/>
      <c r="M110" s="37"/>
      <c r="N110" s="37"/>
      <c r="O110" s="37"/>
      <c r="P110" s="37"/>
      <c r="Q110" s="37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x14ac:dyDescent="0.2">
      <c r="A111" s="34" t="s">
        <v>187</v>
      </c>
      <c r="B111" s="28" t="str">
        <f>_xlfn.IFNA(INDEX('[1]R1 Anstey XCO'!$O$3:$O$143,MATCH(Men[[#This Row],[Rider]],'[1]R1 Anstey XCO'!$E$3:$E$143,0)),"")</f>
        <v/>
      </c>
      <c r="C111" s="28" t="str">
        <f>_xlfn.IFNA(INDEX('[1]R2 Eagle XCO'!$P$3:$P$145,MATCH(Men[[#This Row],[Rider]],'[1]R2 Eagle XCO'!$E$3:$E$145,0)),"")</f>
        <v/>
      </c>
      <c r="D111" s="24">
        <f>_xlfn.IFNA(INDEX('[1]R3 Kinchina XCO'!$P$3:$P$145,MATCH(Men[[#This Row],[Rider]],'[1]R3 Kinchina XCO'!$E$3:$E$145,0)),"")</f>
        <v>251.99999999999997</v>
      </c>
      <c r="E111" s="28"/>
      <c r="F111" s="28"/>
      <c r="G111" s="29">
        <f t="shared" si="1"/>
        <v>251.99999999999997</v>
      </c>
      <c r="H111" s="26">
        <f t="array" ref="H111">101-SUM(IF(G111&gt;$G$18:$G$152,1/COUNTIF($G$18:$G$152,$G$18:$G$152)))</f>
        <v>73</v>
      </c>
      <c r="I111" s="2"/>
      <c r="J111" s="2"/>
      <c r="K111" s="37"/>
      <c r="L111" s="37"/>
      <c r="M111" s="37"/>
      <c r="N111" s="37"/>
      <c r="O111" s="37"/>
      <c r="P111" s="37"/>
      <c r="Q111" s="37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x14ac:dyDescent="0.2">
      <c r="A112" s="34" t="s">
        <v>188</v>
      </c>
      <c r="B112" s="28">
        <f>_xlfn.IFNA(INDEX('[1]R1 Anstey XCO'!$O$3:$O$143,MATCH(Men[[#This Row],[Rider]],'[1]R1 Anstey XCO'!$E$3:$E$143,0)),"")</f>
        <v>248</v>
      </c>
      <c r="C112" s="28" t="str">
        <f>_xlfn.IFNA(INDEX('[1]R2 Eagle XCO'!$P$3:$P$145,MATCH(Men[[#This Row],[Rider]],'[1]R2 Eagle XCO'!$E$3:$E$145,0)),"")</f>
        <v/>
      </c>
      <c r="D112" s="24" t="str">
        <f>_xlfn.IFNA(INDEX('[1]R3 Kinchina XCO'!$P$3:$P$145,MATCH(Men[[#This Row],[Rider]],'[1]R3 Kinchina XCO'!$E$3:$E$145,0)),"")</f>
        <v/>
      </c>
      <c r="E112" s="28"/>
      <c r="F112" s="28"/>
      <c r="G112" s="29">
        <f t="shared" si="1"/>
        <v>248</v>
      </c>
      <c r="H112" s="26">
        <f t="array" ref="H112">101-SUM(IF(G112&gt;$G$18:$G$152,1/COUNTIF($G$18:$G$152,$G$18:$G$152)))</f>
        <v>74</v>
      </c>
      <c r="I112" s="2"/>
      <c r="J112" s="2"/>
      <c r="K112" s="37"/>
      <c r="L112" s="37"/>
      <c r="M112" s="37"/>
      <c r="N112" s="37"/>
      <c r="O112" s="37"/>
      <c r="P112" s="37"/>
      <c r="Q112" s="37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x14ac:dyDescent="0.2">
      <c r="A113" s="34" t="s">
        <v>189</v>
      </c>
      <c r="B113" s="28" t="str">
        <f>_xlfn.IFNA(INDEX('[1]R1 Anstey XCO'!$O$3:$O$143,MATCH(Men[[#This Row],[Rider]],'[1]R1 Anstey XCO'!$E$3:$E$143,0)),"")</f>
        <v/>
      </c>
      <c r="C113" s="28" t="str">
        <f>_xlfn.IFNA(INDEX('[1]R2 Eagle XCO'!$P$3:$P$145,MATCH(Men[[#This Row],[Rider]],'[1]R2 Eagle XCO'!$E$3:$E$145,0)),"")</f>
        <v/>
      </c>
      <c r="D113" s="24">
        <f>_xlfn.IFNA(INDEX('[1]R3 Kinchina XCO'!$P$3:$P$145,MATCH(Men[[#This Row],[Rider]],'[1]R3 Kinchina XCO'!$E$3:$E$145,0)),"")</f>
        <v>240</v>
      </c>
      <c r="E113" s="28"/>
      <c r="F113" s="28"/>
      <c r="G113" s="29">
        <f t="shared" si="1"/>
        <v>240</v>
      </c>
      <c r="H113" s="26">
        <f t="array" ref="H113">101-SUM(IF(G113&gt;$G$18:$G$152,1/COUNTIF($G$18:$G$152,$G$18:$G$152)))</f>
        <v>75</v>
      </c>
      <c r="I113" s="2"/>
      <c r="J113" s="2"/>
      <c r="K113" s="37"/>
      <c r="L113" s="37"/>
      <c r="M113" s="37"/>
      <c r="N113" s="37"/>
      <c r="O113" s="37"/>
      <c r="P113" s="37"/>
      <c r="Q113" s="37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x14ac:dyDescent="0.2">
      <c r="A114" s="34" t="s">
        <v>190</v>
      </c>
      <c r="B114" s="28" t="str">
        <f>_xlfn.IFNA(INDEX('[1]R1 Anstey XCO'!$O$3:$O$143,MATCH(Men[[#This Row],[Rider]],'[1]R1 Anstey XCO'!$E$3:$E$143,0)),"")</f>
        <v/>
      </c>
      <c r="C114" s="28">
        <f>_xlfn.IFNA(INDEX('[1]R2 Eagle XCO'!$P$3:$P$145,MATCH(Men[[#This Row],[Rider]],'[1]R2 Eagle XCO'!$E$3:$E$145,0)),"")</f>
        <v>240</v>
      </c>
      <c r="D114" s="24" t="str">
        <f>_xlfn.IFNA(INDEX('[1]R3 Kinchina XCO'!$P$3:$P$145,MATCH(Men[[#This Row],[Rider]],'[1]R3 Kinchina XCO'!$E$3:$E$145,0)),"")</f>
        <v/>
      </c>
      <c r="E114" s="28"/>
      <c r="F114" s="28"/>
      <c r="G114" s="29">
        <f t="shared" si="1"/>
        <v>240</v>
      </c>
      <c r="H114" s="26">
        <f t="array" ref="H114">101-SUM(IF(G114&gt;$G$18:$G$152,1/COUNTIF($G$18:$G$152,$G$18:$G$152)))</f>
        <v>75</v>
      </c>
      <c r="I114" s="2"/>
      <c r="J114" s="2"/>
      <c r="K114" s="37"/>
      <c r="L114" s="37"/>
      <c r="M114" s="37"/>
      <c r="N114" s="37"/>
      <c r="O114" s="37"/>
      <c r="P114" s="37"/>
      <c r="Q114" s="37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x14ac:dyDescent="0.2">
      <c r="A115" s="34" t="s">
        <v>191</v>
      </c>
      <c r="B115" s="28" t="str">
        <f>_xlfn.IFNA(INDEX('[1]R1 Anstey XCO'!$O$3:$O$143,MATCH(Men[[#This Row],[Rider]],'[1]R1 Anstey XCO'!$E$3:$E$143,0)),"")</f>
        <v/>
      </c>
      <c r="C115" s="28" t="str">
        <f>_xlfn.IFNA(INDEX('[1]R2 Eagle XCO'!$P$3:$P$145,MATCH(Men[[#This Row],[Rider]],'[1]R2 Eagle XCO'!$E$3:$E$145,0)),"")</f>
        <v/>
      </c>
      <c r="D115" s="24">
        <f>_xlfn.IFNA(INDEX('[1]R3 Kinchina XCO'!$P$3:$P$145,MATCH(Men[[#This Row],[Rider]],'[1]R3 Kinchina XCO'!$E$3:$E$145,0)),"")</f>
        <v>237.99999999999997</v>
      </c>
      <c r="E115" s="28"/>
      <c r="F115" s="28"/>
      <c r="G115" s="29">
        <f t="shared" si="1"/>
        <v>237.99999999999997</v>
      </c>
      <c r="H115" s="26">
        <f t="array" ref="H115">101-SUM(IF(G115&gt;$G$18:$G$152,1/COUNTIF($G$18:$G$152,$G$18:$G$152)))</f>
        <v>76</v>
      </c>
      <c r="I115" s="2"/>
      <c r="J115" s="2"/>
      <c r="K115" s="37"/>
      <c r="L115" s="37"/>
      <c r="M115" s="37"/>
      <c r="N115" s="37"/>
      <c r="O115" s="37"/>
      <c r="P115" s="37"/>
      <c r="Q115" s="37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x14ac:dyDescent="0.2">
      <c r="A116" s="34" t="s">
        <v>192</v>
      </c>
      <c r="B116" s="28" t="str">
        <f>_xlfn.IFNA(INDEX('[1]R1 Anstey XCO'!$O$3:$O$143,MATCH(Men[[#This Row],[Rider]],'[1]R1 Anstey XCO'!$E$3:$E$143,0)),"")</f>
        <v/>
      </c>
      <c r="C116" s="28" t="str">
        <f>_xlfn.IFNA(INDEX('[1]R2 Eagle XCO'!$P$3:$P$145,MATCH(Men[[#This Row],[Rider]],'[1]R2 Eagle XCO'!$E$3:$E$145,0)),"")</f>
        <v/>
      </c>
      <c r="D116" s="24">
        <f>_xlfn.IFNA(INDEX('[1]R3 Kinchina XCO'!$P$3:$P$145,MATCH(Men[[#This Row],[Rider]],'[1]R3 Kinchina XCO'!$E$3:$E$145,0)),"")</f>
        <v>234</v>
      </c>
      <c r="E116" s="28"/>
      <c r="F116" s="28"/>
      <c r="G116" s="29">
        <f t="shared" si="1"/>
        <v>234</v>
      </c>
      <c r="H116" s="26">
        <f t="array" ref="H116">101-SUM(IF(G116&gt;$G$18:$G$152,1/COUNTIF($G$18:$G$152,$G$18:$G$152)))</f>
        <v>77</v>
      </c>
      <c r="I116" s="2"/>
      <c r="J116" s="2"/>
      <c r="K116" s="37"/>
      <c r="L116" s="37"/>
      <c r="M116" s="37"/>
      <c r="N116" s="37"/>
      <c r="O116" s="37"/>
      <c r="P116" s="37"/>
      <c r="Q116" s="37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x14ac:dyDescent="0.2">
      <c r="A117" s="34" t="s">
        <v>193</v>
      </c>
      <c r="B117" s="28">
        <f>_xlfn.IFNA(INDEX('[1]R1 Anstey XCO'!$O$3:$O$143,MATCH(Men[[#This Row],[Rider]],'[1]R1 Anstey XCO'!$E$3:$E$143,0)),"")</f>
        <v>232</v>
      </c>
      <c r="C117" s="28" t="str">
        <f>_xlfn.IFNA(INDEX('[1]R2 Eagle XCO'!$P$3:$P$145,MATCH(Men[[#This Row],[Rider]],'[1]R2 Eagle XCO'!$E$3:$E$145,0)),"")</f>
        <v/>
      </c>
      <c r="D117" s="24" t="str">
        <f>_xlfn.IFNA(INDEX('[1]R3 Kinchina XCO'!$P$3:$P$145,MATCH(Men[[#This Row],[Rider]],'[1]R3 Kinchina XCO'!$E$3:$E$145,0)),"")</f>
        <v/>
      </c>
      <c r="E117" s="28"/>
      <c r="F117" s="28"/>
      <c r="G117" s="29">
        <f t="shared" si="1"/>
        <v>232</v>
      </c>
      <c r="H117" s="26">
        <f t="array" ref="H117">101-SUM(IF(G117&gt;$G$18:$G$152,1/COUNTIF($G$18:$G$152,$G$18:$G$152)))</f>
        <v>78</v>
      </c>
      <c r="I117" s="2"/>
      <c r="J117" s="2"/>
      <c r="K117" s="37"/>
      <c r="L117" s="37"/>
      <c r="M117" s="37"/>
      <c r="N117" s="37"/>
      <c r="O117" s="37"/>
      <c r="P117" s="37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x14ac:dyDescent="0.2">
      <c r="A118" s="34" t="s">
        <v>194</v>
      </c>
      <c r="B118" s="28" t="str">
        <f>_xlfn.IFNA(INDEX('[1]R1 Anstey XCO'!$O$3:$O$143,MATCH(Men[[#This Row],[Rider]],'[1]R1 Anstey XCO'!$E$3:$E$143,0)),"")</f>
        <v/>
      </c>
      <c r="C118" s="28">
        <f>_xlfn.IFNA(INDEX('[1]R2 Eagle XCO'!$P$3:$P$145,MATCH(Men[[#This Row],[Rider]],'[1]R2 Eagle XCO'!$E$3:$E$145,0)),"")</f>
        <v>232</v>
      </c>
      <c r="D118" s="24" t="str">
        <f>_xlfn.IFNA(INDEX('[1]R3 Kinchina XCO'!$P$3:$P$145,MATCH(Men[[#This Row],[Rider]],'[1]R3 Kinchina XCO'!$E$3:$E$145,0)),"")</f>
        <v/>
      </c>
      <c r="E118" s="28"/>
      <c r="F118" s="28"/>
      <c r="G118" s="29">
        <f t="shared" si="1"/>
        <v>232</v>
      </c>
      <c r="H118" s="26">
        <f t="array" ref="H118">101-SUM(IF(G118&gt;$G$18:$G$152,1/COUNTIF($G$18:$G$152,$G$18:$G$152)))</f>
        <v>78</v>
      </c>
      <c r="I118" s="2"/>
      <c r="J118" s="2"/>
      <c r="K118" s="37"/>
      <c r="L118" s="37"/>
      <c r="M118" s="37"/>
      <c r="N118" s="37"/>
      <c r="O118" s="37"/>
      <c r="P118" s="37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x14ac:dyDescent="0.2">
      <c r="A119" s="34" t="s">
        <v>195</v>
      </c>
      <c r="B119" s="28">
        <f>_xlfn.IFNA(INDEX('[1]R1 Anstey XCO'!$O$3:$O$143,MATCH(Men[[#This Row],[Rider]],'[1]R1 Anstey XCO'!$E$3:$E$143,0)),"")</f>
        <v>230.99999999999997</v>
      </c>
      <c r="C119" s="28" t="str">
        <f>_xlfn.IFNA(INDEX('[1]R2 Eagle XCO'!$P$3:$P$145,MATCH(Men[[#This Row],[Rider]],'[1]R2 Eagle XCO'!$E$3:$E$145,0)),"")</f>
        <v/>
      </c>
      <c r="D119" s="24" t="str">
        <f>_xlfn.IFNA(INDEX('[1]R3 Kinchina XCO'!$P$3:$P$145,MATCH(Men[[#This Row],[Rider]],'[1]R3 Kinchina XCO'!$E$3:$E$145,0)),"")</f>
        <v/>
      </c>
      <c r="E119" s="28"/>
      <c r="F119" s="28"/>
      <c r="G119" s="29">
        <f t="shared" si="1"/>
        <v>230.99999999999997</v>
      </c>
      <c r="H119" s="26">
        <f t="array" ref="H119">101-SUM(IF(G119&gt;$G$18:$G$152,1/COUNTIF($G$18:$G$152,$G$18:$G$152)))</f>
        <v>79</v>
      </c>
      <c r="I119" s="2"/>
      <c r="J119" s="2"/>
      <c r="K119" s="37"/>
      <c r="L119" s="37"/>
      <c r="M119" s="37"/>
      <c r="N119" s="37"/>
      <c r="O119" s="37"/>
      <c r="P119" s="37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x14ac:dyDescent="0.2">
      <c r="A120" s="34" t="s">
        <v>196</v>
      </c>
      <c r="B120" s="28">
        <f>_xlfn.IFNA(INDEX('[1]R1 Anstey XCO'!$O$3:$O$143,MATCH(Men[[#This Row],[Rider]],'[1]R1 Anstey XCO'!$E$3:$E$143,0)),"")</f>
        <v>228</v>
      </c>
      <c r="C120" s="28" t="str">
        <f>_xlfn.IFNA(INDEX('[1]R2 Eagle XCO'!$P$3:$P$145,MATCH(Men[[#This Row],[Rider]],'[1]R2 Eagle XCO'!$E$3:$E$145,0)),"")</f>
        <v/>
      </c>
      <c r="D120" s="24" t="str">
        <f>_xlfn.IFNA(INDEX('[1]R3 Kinchina XCO'!$P$3:$P$145,MATCH(Men[[#This Row],[Rider]],'[1]R3 Kinchina XCO'!$E$3:$E$145,0)),"")</f>
        <v/>
      </c>
      <c r="E120" s="28"/>
      <c r="F120" s="28"/>
      <c r="G120" s="29">
        <f t="shared" si="1"/>
        <v>228</v>
      </c>
      <c r="H120" s="26">
        <f t="array" ref="H120">101-SUM(IF(G120&gt;$G$18:$G$152,1/COUNTIF($G$18:$G$152,$G$18:$G$152)))</f>
        <v>80</v>
      </c>
      <c r="I120" s="2"/>
      <c r="J120" s="2"/>
      <c r="K120" s="37"/>
      <c r="L120" s="37"/>
      <c r="M120" s="37"/>
      <c r="N120" s="37"/>
      <c r="O120" s="37"/>
      <c r="P120" s="37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x14ac:dyDescent="0.2">
      <c r="A121" s="34" t="s">
        <v>197</v>
      </c>
      <c r="B121" s="28" t="str">
        <f>_xlfn.IFNA(INDEX('[1]R1 Anstey XCO'!$O$3:$O$143,MATCH(Men[[#This Row],[Rider]],'[1]R1 Anstey XCO'!$E$3:$E$143,0)),"")</f>
        <v/>
      </c>
      <c r="C121" s="28" t="str">
        <f>_xlfn.IFNA(INDEX('[1]R2 Eagle XCO'!$P$3:$P$145,MATCH(Men[[#This Row],[Rider]],'[1]R2 Eagle XCO'!$E$3:$E$145,0)),"")</f>
        <v/>
      </c>
      <c r="D121" s="24">
        <f>_xlfn.IFNA(INDEX('[1]R3 Kinchina XCO'!$P$3:$P$145,MATCH(Men[[#This Row],[Rider]],'[1]R3 Kinchina XCO'!$E$3:$E$145,0)),"")</f>
        <v>224</v>
      </c>
      <c r="E121" s="28"/>
      <c r="F121" s="28"/>
      <c r="G121" s="29">
        <f t="shared" si="1"/>
        <v>224</v>
      </c>
      <c r="H121" s="26">
        <f t="array" ref="H121">101-SUM(IF(G121&gt;$G$18:$G$152,1/COUNTIF($G$18:$G$152,$G$18:$G$152)))</f>
        <v>81</v>
      </c>
      <c r="I121" s="2"/>
      <c r="J121" s="2"/>
      <c r="K121" s="37"/>
      <c r="L121" s="37"/>
      <c r="M121" s="37"/>
      <c r="N121" s="37"/>
      <c r="O121" s="37"/>
      <c r="P121" s="37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x14ac:dyDescent="0.2">
      <c r="A122" s="34" t="s">
        <v>198</v>
      </c>
      <c r="B122" s="28" t="str">
        <f>_xlfn.IFNA(INDEX('[1]R1 Anstey XCO'!$O$3:$O$143,MATCH(Men[[#This Row],[Rider]],'[1]R1 Anstey XCO'!$E$3:$E$143,0)),"")</f>
        <v/>
      </c>
      <c r="C122" s="28">
        <f>_xlfn.IFNA(INDEX('[1]R2 Eagle XCO'!$P$3:$P$145,MATCH(Men[[#This Row],[Rider]],'[1]R2 Eagle XCO'!$E$3:$E$145,0)),"")</f>
        <v>222</v>
      </c>
      <c r="D122" s="24" t="str">
        <f>_xlfn.IFNA(INDEX('[1]R3 Kinchina XCO'!$P$3:$P$145,MATCH(Men[[#This Row],[Rider]],'[1]R3 Kinchina XCO'!$E$3:$E$145,0)),"")</f>
        <v/>
      </c>
      <c r="E122" s="28"/>
      <c r="F122" s="28"/>
      <c r="G122" s="29">
        <f t="shared" si="1"/>
        <v>222</v>
      </c>
      <c r="H122" s="26">
        <f t="array" ref="H122">101-SUM(IF(G122&gt;$G$18:$G$152,1/COUNTIF($G$18:$G$152,$G$18:$G$152)))</f>
        <v>82</v>
      </c>
      <c r="I122" s="2"/>
      <c r="J122" s="2"/>
      <c r="K122" s="37"/>
      <c r="L122" s="37"/>
      <c r="M122" s="37"/>
      <c r="N122" s="37"/>
      <c r="O122" s="37"/>
      <c r="P122" s="37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x14ac:dyDescent="0.2">
      <c r="A123" s="34" t="s">
        <v>199</v>
      </c>
      <c r="B123" s="28" t="str">
        <f>_xlfn.IFNA(INDEX('[1]R1 Anstey XCO'!$O$3:$O$143,MATCH(Men[[#This Row],[Rider]],'[1]R1 Anstey XCO'!$E$3:$E$143,0)),"")</f>
        <v/>
      </c>
      <c r="C123" s="28" t="str">
        <f>_xlfn.IFNA(INDEX('[1]R2 Eagle XCO'!$P$3:$P$145,MATCH(Men[[#This Row],[Rider]],'[1]R2 Eagle XCO'!$E$3:$E$145,0)),"")</f>
        <v/>
      </c>
      <c r="D123" s="24">
        <f>_xlfn.IFNA(INDEX('[1]R3 Kinchina XCO'!$P$3:$P$145,MATCH(Men[[#This Row],[Rider]],'[1]R3 Kinchina XCO'!$E$3:$E$145,0)),"")</f>
        <v>217</v>
      </c>
      <c r="E123" s="28"/>
      <c r="F123" s="28"/>
      <c r="G123" s="29">
        <f t="shared" si="1"/>
        <v>217</v>
      </c>
      <c r="H123" s="26">
        <f t="array" ref="H123">101-SUM(IF(G123&gt;$G$18:$G$152,1/COUNTIF($G$18:$G$152,$G$18:$G$152)))</f>
        <v>83</v>
      </c>
      <c r="I123" s="2"/>
      <c r="J123" s="2"/>
      <c r="K123" s="37"/>
      <c r="L123" s="37"/>
      <c r="M123" s="37"/>
      <c r="N123" s="37"/>
      <c r="O123" s="37"/>
      <c r="P123" s="37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x14ac:dyDescent="0.2">
      <c r="A124" s="34" t="s">
        <v>200</v>
      </c>
      <c r="B124" s="28" t="str">
        <f>_xlfn.IFNA(INDEX('[1]R1 Anstey XCO'!$O$3:$O$143,MATCH(Men[[#This Row],[Rider]],'[1]R1 Anstey XCO'!$E$3:$E$143,0)),"")</f>
        <v/>
      </c>
      <c r="C124" s="28">
        <f>_xlfn.IFNA(INDEX('[1]R2 Eagle XCO'!$P$3:$P$145,MATCH(Men[[#This Row],[Rider]],'[1]R2 Eagle XCO'!$E$3:$E$145,0)),"")</f>
        <v>217</v>
      </c>
      <c r="D124" s="24" t="str">
        <f>_xlfn.IFNA(INDEX('[1]R3 Kinchina XCO'!$P$3:$P$145,MATCH(Men[[#This Row],[Rider]],'[1]R3 Kinchina XCO'!$E$3:$E$145,0)),"")</f>
        <v/>
      </c>
      <c r="E124" s="28"/>
      <c r="F124" s="28"/>
      <c r="G124" s="29">
        <f t="shared" si="1"/>
        <v>217</v>
      </c>
      <c r="H124" s="26">
        <f t="array" ref="H124">101-SUM(IF(G124&gt;$G$18:$G$152,1/COUNTIF($G$18:$G$152,$G$18:$G$152)))</f>
        <v>83</v>
      </c>
      <c r="I124" s="2"/>
      <c r="J124" s="2"/>
      <c r="K124" s="37"/>
      <c r="L124" s="37"/>
      <c r="M124" s="37"/>
      <c r="N124" s="37"/>
      <c r="O124" s="37"/>
      <c r="P124" s="37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x14ac:dyDescent="0.2">
      <c r="A125" s="34" t="s">
        <v>201</v>
      </c>
      <c r="B125" s="28">
        <f>_xlfn.IFNA(INDEX('[1]R1 Anstey XCO'!$O$3:$O$143,MATCH(Men[[#This Row],[Rider]],'[1]R1 Anstey XCO'!$E$3:$E$143,0)),"")</f>
        <v>217</v>
      </c>
      <c r="C125" s="28" t="str">
        <f>_xlfn.IFNA(INDEX('[1]R2 Eagle XCO'!$P$3:$P$145,MATCH(Men[[#This Row],[Rider]],'[1]R2 Eagle XCO'!$E$3:$E$145,0)),"")</f>
        <v/>
      </c>
      <c r="D125" s="24" t="str">
        <f>_xlfn.IFNA(INDEX('[1]R3 Kinchina XCO'!$P$3:$P$145,MATCH(Men[[#This Row],[Rider]],'[1]R3 Kinchina XCO'!$E$3:$E$145,0)),"")</f>
        <v/>
      </c>
      <c r="E125" s="28"/>
      <c r="F125" s="28"/>
      <c r="G125" s="29">
        <f t="shared" si="1"/>
        <v>217</v>
      </c>
      <c r="H125" s="26">
        <f t="array" ref="H125">101-SUM(IF(G125&gt;$G$18:$G$152,1/COUNTIF($G$18:$G$152,$G$18:$G$152)))</f>
        <v>83</v>
      </c>
      <c r="I125" s="2"/>
      <c r="J125" s="2"/>
      <c r="K125" s="37"/>
      <c r="L125" s="37"/>
      <c r="M125" s="37"/>
      <c r="N125" s="37"/>
      <c r="O125" s="37"/>
      <c r="P125" s="37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x14ac:dyDescent="0.2">
      <c r="A126" s="34" t="s">
        <v>202</v>
      </c>
      <c r="B126" s="28">
        <f>_xlfn.IFNA(INDEX('[1]R1 Anstey XCO'!$O$3:$O$143,MATCH(Men[[#This Row],[Rider]],'[1]R1 Anstey XCO'!$E$3:$E$143,0)),"")</f>
        <v>216</v>
      </c>
      <c r="C126" s="28" t="str">
        <f>_xlfn.IFNA(INDEX('[1]R2 Eagle XCO'!$P$3:$P$145,MATCH(Men[[#This Row],[Rider]],'[1]R2 Eagle XCO'!$E$3:$E$145,0)),"")</f>
        <v/>
      </c>
      <c r="D126" s="24" t="str">
        <f>_xlfn.IFNA(INDEX('[1]R3 Kinchina XCO'!$P$3:$P$145,MATCH(Men[[#This Row],[Rider]],'[1]R3 Kinchina XCO'!$E$3:$E$145,0)),"")</f>
        <v/>
      </c>
      <c r="E126" s="28"/>
      <c r="F126" s="28"/>
      <c r="G126" s="29">
        <f t="shared" si="1"/>
        <v>216</v>
      </c>
      <c r="H126" s="26">
        <f t="array" ref="H126">101-SUM(IF(G126&gt;$G$18:$G$152,1/COUNTIF($G$18:$G$152,$G$18:$G$152)))</f>
        <v>84</v>
      </c>
      <c r="I126" s="2"/>
      <c r="J126" s="2"/>
      <c r="K126" s="37"/>
      <c r="L126" s="37"/>
      <c r="M126" s="37"/>
      <c r="N126" s="37"/>
      <c r="O126" s="37"/>
      <c r="P126" s="37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x14ac:dyDescent="0.2">
      <c r="A127" s="34" t="s">
        <v>203</v>
      </c>
      <c r="B127" s="28">
        <f>_xlfn.IFNA(INDEX('[1]R1 Anstey XCO'!$O$3:$O$143,MATCH(Men[[#This Row],[Rider]],'[1]R1 Anstey XCO'!$E$3:$E$143,0)),"")</f>
        <v>210</v>
      </c>
      <c r="C127" s="28" t="str">
        <f>_xlfn.IFNA(INDEX('[1]R2 Eagle XCO'!$P$3:$P$145,MATCH(Men[[#This Row],[Rider]],'[1]R2 Eagle XCO'!$E$3:$E$145,0)),"")</f>
        <v/>
      </c>
      <c r="D127" s="24" t="str">
        <f>_xlfn.IFNA(INDEX('[1]R3 Kinchina XCO'!$P$3:$P$145,MATCH(Men[[#This Row],[Rider]],'[1]R3 Kinchina XCO'!$E$3:$E$145,0)),"")</f>
        <v/>
      </c>
      <c r="E127" s="28"/>
      <c r="F127" s="28"/>
      <c r="G127" s="29">
        <f t="shared" si="1"/>
        <v>210</v>
      </c>
      <c r="H127" s="26">
        <f t="array" ref="H127">101-SUM(IF(G127&gt;$G$18:$G$152,1/COUNTIF($G$18:$G$152,$G$18:$G$152)))</f>
        <v>85</v>
      </c>
      <c r="I127" s="2"/>
      <c r="J127" s="2"/>
      <c r="K127" s="37"/>
      <c r="L127" s="37"/>
      <c r="M127" s="37"/>
      <c r="N127" s="37"/>
      <c r="O127" s="37"/>
      <c r="P127" s="37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x14ac:dyDescent="0.2">
      <c r="A128" s="34" t="s">
        <v>204</v>
      </c>
      <c r="B128" s="28">
        <f>_xlfn.IFNA(INDEX('[1]R1 Anstey XCO'!$O$3:$O$143,MATCH(Men[[#This Row],[Rider]],'[1]R1 Anstey XCO'!$E$3:$E$143,0)),"")</f>
        <v>210</v>
      </c>
      <c r="C128" s="28" t="str">
        <f>_xlfn.IFNA(INDEX('[1]R2 Eagle XCO'!$P$3:$P$145,MATCH(Men[[#This Row],[Rider]],'[1]R2 Eagle XCO'!$E$3:$E$145,0)),"")</f>
        <v/>
      </c>
      <c r="D128" s="24" t="str">
        <f>_xlfn.IFNA(INDEX('[1]R3 Kinchina XCO'!$P$3:$P$145,MATCH(Men[[#This Row],[Rider]],'[1]R3 Kinchina XCO'!$E$3:$E$145,0)),"")</f>
        <v/>
      </c>
      <c r="E128" s="28"/>
      <c r="F128" s="28"/>
      <c r="G128" s="29">
        <f t="shared" si="1"/>
        <v>210</v>
      </c>
      <c r="H128" s="26">
        <f t="array" ref="H128">101-SUM(IF(G128&gt;$G$18:$G$152,1/COUNTIF($G$18:$G$152,$G$18:$G$152)))</f>
        <v>85</v>
      </c>
      <c r="I128" s="2"/>
      <c r="J128" s="2"/>
      <c r="K128" s="37"/>
      <c r="L128" s="37"/>
      <c r="M128" s="37"/>
      <c r="N128" s="37"/>
      <c r="O128" s="37"/>
      <c r="P128" s="37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x14ac:dyDescent="0.2">
      <c r="A129" s="34" t="s">
        <v>205</v>
      </c>
      <c r="B129" s="28">
        <f>_xlfn.IFNA(INDEX('[1]R1 Anstey XCO'!$O$3:$O$143,MATCH(Men[[#This Row],[Rider]],'[1]R1 Anstey XCO'!$E$3:$E$143,0)),"")</f>
        <v>208</v>
      </c>
      <c r="C129" s="28" t="str">
        <f>_xlfn.IFNA(INDEX('[1]R2 Eagle XCO'!$P$3:$P$145,MATCH(Men[[#This Row],[Rider]],'[1]R2 Eagle XCO'!$E$3:$E$145,0)),"")</f>
        <v/>
      </c>
      <c r="D129" s="24" t="str">
        <f>_xlfn.IFNA(INDEX('[1]R3 Kinchina XCO'!$P$3:$P$145,MATCH(Men[[#This Row],[Rider]],'[1]R3 Kinchina XCO'!$E$3:$E$145,0)),"")</f>
        <v/>
      </c>
      <c r="E129" s="28"/>
      <c r="F129" s="28"/>
      <c r="G129" s="29">
        <f t="shared" si="1"/>
        <v>208</v>
      </c>
      <c r="H129" s="26">
        <f t="array" ref="H129">101-SUM(IF(G129&gt;$G$18:$G$152,1/COUNTIF($G$18:$G$152,$G$18:$G$152)))</f>
        <v>86</v>
      </c>
      <c r="I129" s="2"/>
      <c r="J129" s="2"/>
      <c r="K129" s="37"/>
      <c r="L129" s="37"/>
      <c r="M129" s="37"/>
      <c r="N129" s="37"/>
      <c r="O129" s="37"/>
      <c r="P129" s="37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x14ac:dyDescent="0.2">
      <c r="A130" s="34" t="s">
        <v>206</v>
      </c>
      <c r="B130" s="28" t="str">
        <f>_xlfn.IFNA(INDEX('[1]R1 Anstey XCO'!$O$3:$O$143,MATCH(Men[[#This Row],[Rider]],'[1]R1 Anstey XCO'!$E$3:$E$143,0)),"")</f>
        <v/>
      </c>
      <c r="C130" s="28" t="str">
        <f>_xlfn.IFNA(INDEX('[1]R2 Eagle XCO'!$P$3:$P$145,MATCH(Men[[#This Row],[Rider]],'[1]R2 Eagle XCO'!$E$3:$E$145,0)),"")</f>
        <v/>
      </c>
      <c r="D130" s="24">
        <f>_xlfn.IFNA(INDEX('[1]R3 Kinchina XCO'!$P$3:$P$145,MATCH(Men[[#This Row],[Rider]],'[1]R3 Kinchina XCO'!$E$3:$E$145,0)),"")</f>
        <v>204</v>
      </c>
      <c r="E130" s="28"/>
      <c r="F130" s="28"/>
      <c r="G130" s="29">
        <f t="shared" si="1"/>
        <v>204</v>
      </c>
      <c r="H130" s="26">
        <f t="array" ref="H130">101-SUM(IF(G130&gt;$G$18:$G$152,1/COUNTIF($G$18:$G$152,$G$18:$G$152)))</f>
        <v>87</v>
      </c>
      <c r="I130" s="2"/>
      <c r="J130" s="2"/>
      <c r="K130" s="37"/>
      <c r="L130" s="37"/>
      <c r="M130" s="37"/>
      <c r="N130" s="37"/>
      <c r="O130" s="37"/>
      <c r="P130" s="37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x14ac:dyDescent="0.2">
      <c r="A131" s="34" t="s">
        <v>207</v>
      </c>
      <c r="B131" s="28">
        <f>_xlfn.IFNA(INDEX('[1]R1 Anstey XCO'!$O$3:$O$143,MATCH(Men[[#This Row],[Rider]],'[1]R1 Anstey XCO'!$E$3:$E$143,0)),"")</f>
        <v>203</v>
      </c>
      <c r="C131" s="28" t="str">
        <f>_xlfn.IFNA(INDEX('[1]R2 Eagle XCO'!$P$3:$P$145,MATCH(Men[[#This Row],[Rider]],'[1]R2 Eagle XCO'!$E$3:$E$145,0)),"")</f>
        <v/>
      </c>
      <c r="D131" s="24" t="str">
        <f>_xlfn.IFNA(INDEX('[1]R3 Kinchina XCO'!$P$3:$P$145,MATCH(Men[[#This Row],[Rider]],'[1]R3 Kinchina XCO'!$E$3:$E$145,0)),"")</f>
        <v/>
      </c>
      <c r="E131" s="28"/>
      <c r="F131" s="28"/>
      <c r="G131" s="29">
        <f t="shared" si="1"/>
        <v>203</v>
      </c>
      <c r="H131" s="26">
        <f t="array" ref="H131">101-SUM(IF(G131&gt;$G$18:$G$152,1/COUNTIF($G$18:$G$152,$G$18:$G$152)))</f>
        <v>88</v>
      </c>
      <c r="I131" s="2"/>
      <c r="J131" s="2"/>
      <c r="K131" s="37"/>
      <c r="L131" s="37"/>
      <c r="M131" s="37"/>
      <c r="N131" s="37"/>
      <c r="O131" s="37"/>
      <c r="P131" s="37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x14ac:dyDescent="0.2">
      <c r="A132" s="34" t="s">
        <v>208</v>
      </c>
      <c r="B132" s="28" t="str">
        <f>_xlfn.IFNA(INDEX('[1]R1 Anstey XCO'!$O$3:$O$143,MATCH(Men[[#This Row],[Rider]],'[1]R1 Anstey XCO'!$E$3:$E$143,0)),"")</f>
        <v/>
      </c>
      <c r="C132" s="28">
        <f>_xlfn.IFNA(INDEX('[1]R2 Eagle XCO'!$P$3:$P$145,MATCH(Men[[#This Row],[Rider]],'[1]R2 Eagle XCO'!$E$3:$E$145,0)),"")</f>
        <v>203</v>
      </c>
      <c r="D132" s="24" t="str">
        <f>_xlfn.IFNA(INDEX('[1]R3 Kinchina XCO'!$P$3:$P$145,MATCH(Men[[#This Row],[Rider]],'[1]R3 Kinchina XCO'!$E$3:$E$145,0)),"")</f>
        <v/>
      </c>
      <c r="E132" s="28"/>
      <c r="F132" s="28"/>
      <c r="G132" s="29">
        <f t="shared" si="1"/>
        <v>203</v>
      </c>
      <c r="H132" s="26">
        <f t="array" ref="H132">101-SUM(IF(G132&gt;$G$18:$G$152,1/COUNTIF($G$18:$G$152,$G$18:$G$152)))</f>
        <v>88</v>
      </c>
      <c r="I132" s="2"/>
      <c r="J132" s="2"/>
      <c r="K132" s="37"/>
      <c r="L132" s="37"/>
      <c r="M132" s="37"/>
      <c r="N132" s="37"/>
      <c r="O132" s="37"/>
      <c r="P132" s="37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x14ac:dyDescent="0.2">
      <c r="A133" s="34" t="s">
        <v>209</v>
      </c>
      <c r="B133" s="28">
        <f>_xlfn.IFNA(INDEX('[1]R1 Anstey XCO'!$O$3:$O$143,MATCH(Men[[#This Row],[Rider]],'[1]R1 Anstey XCO'!$E$3:$E$143,0)),"")</f>
        <v>200</v>
      </c>
      <c r="C133" s="28" t="str">
        <f>_xlfn.IFNA(INDEX('[1]R2 Eagle XCO'!$P$3:$P$145,MATCH(Men[[#This Row],[Rider]],'[1]R2 Eagle XCO'!$E$3:$E$145,0)),"")</f>
        <v/>
      </c>
      <c r="D133" s="24" t="str">
        <f>_xlfn.IFNA(INDEX('[1]R3 Kinchina XCO'!$P$3:$P$145,MATCH(Men[[#This Row],[Rider]],'[1]R3 Kinchina XCO'!$E$3:$E$145,0)),"")</f>
        <v/>
      </c>
      <c r="E133" s="28"/>
      <c r="F133" s="28"/>
      <c r="G133" s="29">
        <f t="shared" si="1"/>
        <v>200</v>
      </c>
      <c r="H133" s="26">
        <f t="array" ref="H133">101-SUM(IF(G133&gt;$G$18:$G$152,1/COUNTIF($G$18:$G$152,$G$18:$G$152)))</f>
        <v>89</v>
      </c>
      <c r="I133" s="2"/>
      <c r="J133" s="2"/>
      <c r="K133" s="37"/>
      <c r="L133" s="37"/>
      <c r="M133" s="37"/>
      <c r="N133" s="37"/>
      <c r="O133" s="37"/>
      <c r="P133" s="37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x14ac:dyDescent="0.2">
      <c r="A134" s="34" t="s">
        <v>210</v>
      </c>
      <c r="B134" s="28" t="str">
        <f>_xlfn.IFNA(INDEX('[1]R1 Anstey XCO'!$O$3:$O$143,MATCH(Men[[#This Row],[Rider]],'[1]R1 Anstey XCO'!$E$3:$E$143,0)),"")</f>
        <v/>
      </c>
      <c r="C134" s="28" t="str">
        <f>_xlfn.IFNA(INDEX('[1]R2 Eagle XCO'!$P$3:$P$145,MATCH(Men[[#This Row],[Rider]],'[1]R2 Eagle XCO'!$E$3:$E$145,0)),"")</f>
        <v/>
      </c>
      <c r="D134" s="24">
        <f>_xlfn.IFNA(INDEX('[1]R3 Kinchina XCO'!$P$3:$P$145,MATCH(Men[[#This Row],[Rider]],'[1]R3 Kinchina XCO'!$E$3:$E$145,0)),"")</f>
        <v>198</v>
      </c>
      <c r="E134" s="28"/>
      <c r="F134" s="28"/>
      <c r="G134" s="29">
        <f t="shared" si="1"/>
        <v>198</v>
      </c>
      <c r="H134" s="26">
        <f t="array" ref="H134">101-SUM(IF(G134&gt;$G$18:$G$152,1/COUNTIF($G$18:$G$152,$G$18:$G$152)))</f>
        <v>90</v>
      </c>
      <c r="I134" s="2"/>
      <c r="J134" s="2"/>
      <c r="K134" s="37"/>
      <c r="L134" s="37"/>
      <c r="M134" s="37"/>
      <c r="N134" s="37"/>
      <c r="O134" s="37"/>
      <c r="P134" s="37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x14ac:dyDescent="0.2">
      <c r="A135" s="34" t="s">
        <v>211</v>
      </c>
      <c r="B135" s="28" t="str">
        <f>_xlfn.IFNA(INDEX('[1]R1 Anstey XCO'!$O$3:$O$143,MATCH(Men[[#This Row],[Rider]],'[1]R1 Anstey XCO'!$E$3:$E$143,0)),"")</f>
        <v/>
      </c>
      <c r="C135" s="28">
        <f>_xlfn.IFNA(INDEX('[1]R2 Eagle XCO'!$P$3:$P$145,MATCH(Men[[#This Row],[Rider]],'[1]R2 Eagle XCO'!$E$3:$E$145,0)),"")</f>
        <v>196</v>
      </c>
      <c r="D135" s="24" t="str">
        <f>_xlfn.IFNA(INDEX('[1]R3 Kinchina XCO'!$P$3:$P$145,MATCH(Men[[#This Row],[Rider]],'[1]R3 Kinchina XCO'!$E$3:$E$145,0)),"")</f>
        <v/>
      </c>
      <c r="E135" s="28"/>
      <c r="F135" s="28"/>
      <c r="G135" s="29">
        <f t="shared" si="1"/>
        <v>196</v>
      </c>
      <c r="H135" s="26">
        <f t="array" ref="H135">101-SUM(IF(G135&gt;$G$18:$G$152,1/COUNTIF($G$18:$G$152,$G$18:$G$152)))</f>
        <v>91</v>
      </c>
      <c r="I135" s="2"/>
      <c r="J135" s="2"/>
      <c r="K135" s="37"/>
      <c r="L135" s="37"/>
      <c r="M135" s="37"/>
      <c r="N135" s="37"/>
      <c r="O135" s="37"/>
      <c r="P135" s="37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x14ac:dyDescent="0.2">
      <c r="A136" s="34" t="s">
        <v>212</v>
      </c>
      <c r="B136" s="28">
        <f>_xlfn.IFNA(INDEX('[1]R1 Anstey XCO'!$O$3:$O$143,MATCH(Men[[#This Row],[Rider]],'[1]R1 Anstey XCO'!$E$3:$E$143,0)),"")</f>
        <v>196</v>
      </c>
      <c r="C136" s="28" t="str">
        <f>_xlfn.IFNA(INDEX('[1]R2 Eagle XCO'!$P$3:$P$145,MATCH(Men[[#This Row],[Rider]],'[1]R2 Eagle XCO'!$E$3:$E$145,0)),"")</f>
        <v/>
      </c>
      <c r="D136" s="24" t="str">
        <f>_xlfn.IFNA(INDEX('[1]R3 Kinchina XCO'!$P$3:$P$145,MATCH(Men[[#This Row],[Rider]],'[1]R3 Kinchina XCO'!$E$3:$E$145,0)),"")</f>
        <v/>
      </c>
      <c r="E136" s="28"/>
      <c r="F136" s="28"/>
      <c r="G136" s="29">
        <f t="shared" si="1"/>
        <v>196</v>
      </c>
      <c r="H136" s="26">
        <f t="array" ref="H136">101-SUM(IF(G136&gt;$G$18:$G$152,1/COUNTIF($G$18:$G$152,$G$18:$G$152)))</f>
        <v>91</v>
      </c>
      <c r="I136" s="2"/>
      <c r="K136" s="37"/>
      <c r="L136" s="37"/>
      <c r="M136" s="37"/>
      <c r="N136" s="37"/>
      <c r="O136" s="37"/>
      <c r="P136" s="37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x14ac:dyDescent="0.2">
      <c r="A137" s="34" t="s">
        <v>213</v>
      </c>
      <c r="B137" s="28" t="str">
        <f>_xlfn.IFNA(INDEX('[1]R1 Anstey XCO'!$O$3:$O$143,MATCH(Men[[#This Row],[Rider]],'[1]R1 Anstey XCO'!$E$3:$E$143,0)),"")</f>
        <v/>
      </c>
      <c r="C137" s="28" t="str">
        <f>_xlfn.IFNA(INDEX('[1]R2 Eagle XCO'!$P$3:$P$145,MATCH(Men[[#This Row],[Rider]],'[1]R2 Eagle XCO'!$E$3:$E$145,0)),"")</f>
        <v/>
      </c>
      <c r="D137" s="24">
        <f>_xlfn.IFNA(INDEX('[1]R3 Kinchina XCO'!$P$3:$P$145,MATCH(Men[[#This Row],[Rider]],'[1]R3 Kinchina XCO'!$E$3:$E$145,0)),"")</f>
        <v>192</v>
      </c>
      <c r="E137" s="28"/>
      <c r="F137" s="28"/>
      <c r="G137" s="29">
        <f t="shared" si="1"/>
        <v>192</v>
      </c>
      <c r="H137" s="26">
        <f t="array" ref="H137">101-SUM(IF(G137&gt;$G$18:$G$152,1/COUNTIF($G$18:$G$152,$G$18:$G$152)))</f>
        <v>92</v>
      </c>
      <c r="I137" s="2"/>
      <c r="J137" s="36"/>
      <c r="K137" s="37"/>
      <c r="L137" s="37"/>
      <c r="M137" s="37"/>
      <c r="N137" s="37"/>
      <c r="O137" s="37"/>
      <c r="P137" s="37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x14ac:dyDescent="0.2">
      <c r="A138" s="34" t="s">
        <v>214</v>
      </c>
      <c r="B138" s="28" t="str">
        <f>_xlfn.IFNA(INDEX('[1]R1 Anstey XCO'!$O$3:$O$143,MATCH(Men[[#This Row],[Rider]],'[1]R1 Anstey XCO'!$E$3:$E$143,0)),"")</f>
        <v/>
      </c>
      <c r="C138" s="28">
        <f>_xlfn.IFNA(INDEX('[1]R2 Eagle XCO'!$P$3:$P$145,MATCH(Men[[#This Row],[Rider]],'[1]R2 Eagle XCO'!$E$3:$E$145,0)),"")</f>
        <v>182</v>
      </c>
      <c r="D138" s="24" t="str">
        <f>_xlfn.IFNA(INDEX('[1]R3 Kinchina XCO'!$P$3:$P$145,MATCH(Men[[#This Row],[Rider]],'[1]R3 Kinchina XCO'!$E$3:$E$145,0)),"")</f>
        <v/>
      </c>
      <c r="E138" s="28"/>
      <c r="F138" s="28"/>
      <c r="G138" s="29">
        <f t="shared" si="1"/>
        <v>182</v>
      </c>
      <c r="H138" s="26">
        <f t="array" ref="H138">101-SUM(IF(G138&gt;$G$18:$G$152,1/COUNTIF($G$18:$G$152,$G$18:$G$152)))</f>
        <v>93</v>
      </c>
      <c r="I138" s="2"/>
      <c r="J138" s="36"/>
      <c r="K138" s="37"/>
      <c r="L138" s="37"/>
      <c r="M138" s="37"/>
      <c r="N138" s="37"/>
      <c r="O138" s="37"/>
      <c r="P138" s="37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x14ac:dyDescent="0.2">
      <c r="A139" s="34" t="s">
        <v>215</v>
      </c>
      <c r="B139" s="28" t="str">
        <f>_xlfn.IFNA(INDEX('[1]R1 Anstey XCO'!$O$3:$O$143,MATCH(Men[[#This Row],[Rider]],'[1]R1 Anstey XCO'!$E$3:$E$143,0)),"")</f>
        <v/>
      </c>
      <c r="C139" s="28" t="str">
        <f>_xlfn.IFNA(INDEX('[1]R2 Eagle XCO'!$P$3:$P$145,MATCH(Men[[#This Row],[Rider]],'[1]R2 Eagle XCO'!$E$3:$E$145,0)),"")</f>
        <v/>
      </c>
      <c r="D139" s="24">
        <f>_xlfn.IFNA(INDEX('[1]R3 Kinchina XCO'!$P$3:$P$145,MATCH(Men[[#This Row],[Rider]],'[1]R3 Kinchina XCO'!$E$3:$E$145,0)),"")</f>
        <v>175</v>
      </c>
      <c r="E139" s="28"/>
      <c r="F139" s="28"/>
      <c r="G139" s="29">
        <f t="shared" si="1"/>
        <v>175</v>
      </c>
      <c r="H139" s="26">
        <f t="array" ref="H139">101-SUM(IF(G139&gt;$G$18:$G$152,1/COUNTIF($G$18:$G$152,$G$18:$G$152)))</f>
        <v>94</v>
      </c>
      <c r="I139" s="2"/>
      <c r="J139" s="36"/>
      <c r="K139" s="37"/>
      <c r="L139" s="37"/>
      <c r="M139" s="37"/>
      <c r="N139" s="37"/>
      <c r="O139" s="37"/>
      <c r="P139" s="37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x14ac:dyDescent="0.2">
      <c r="A140" s="34" t="s">
        <v>216</v>
      </c>
      <c r="B140" s="28">
        <f>_xlfn.IFNA(INDEX('[1]R1 Anstey XCO'!$O$3:$O$143,MATCH(Men[[#This Row],[Rider]],'[1]R1 Anstey XCO'!$E$3:$E$143,0)),"")</f>
        <v>171.5</v>
      </c>
      <c r="C140" s="28" t="str">
        <f>_xlfn.IFNA(INDEX('[1]R2 Eagle XCO'!$P$3:$P$145,MATCH(Men[[#This Row],[Rider]],'[1]R2 Eagle XCO'!$E$3:$E$145,0)),"")</f>
        <v/>
      </c>
      <c r="D140" s="24" t="str">
        <f>_xlfn.IFNA(INDEX('[1]R3 Kinchina XCO'!$P$3:$P$145,MATCH(Men[[#This Row],[Rider]],'[1]R3 Kinchina XCO'!$E$3:$E$145,0)),"")</f>
        <v/>
      </c>
      <c r="E140" s="28"/>
      <c r="F140" s="28"/>
      <c r="G140" s="29">
        <f t="shared" si="1"/>
        <v>171.5</v>
      </c>
      <c r="H140" s="26">
        <f t="array" ref="H140">101-SUM(IF(G140&gt;$G$18:$G$152,1/COUNTIF($G$18:$G$152,$G$18:$G$152)))</f>
        <v>95</v>
      </c>
      <c r="I140" s="2"/>
      <c r="J140" s="36"/>
      <c r="K140" s="37"/>
      <c r="L140" s="37"/>
      <c r="M140" s="37"/>
      <c r="N140" s="37"/>
      <c r="O140" s="37"/>
      <c r="P140" s="37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x14ac:dyDescent="0.2">
      <c r="A141" s="34" t="s">
        <v>217</v>
      </c>
      <c r="B141" s="28" t="str">
        <f>_xlfn.IFNA(INDEX('[1]R1 Anstey XCO'!$O$3:$O$143,MATCH(Men[[#This Row],[Rider]],'[1]R1 Anstey XCO'!$E$3:$E$143,0)),"")</f>
        <v/>
      </c>
      <c r="C141" s="28" t="str">
        <f>_xlfn.IFNA(INDEX('[1]R2 Eagle XCO'!$P$3:$P$145,MATCH(Men[[#This Row],[Rider]],'[1]R2 Eagle XCO'!$E$3:$E$145,0)),"")</f>
        <v/>
      </c>
      <c r="D141" s="24">
        <f>_xlfn.IFNA(INDEX('[1]R3 Kinchina XCO'!$P$3:$P$145,MATCH(Men[[#This Row],[Rider]],'[1]R3 Kinchina XCO'!$E$3:$E$145,0)),"")</f>
        <v>171.5</v>
      </c>
      <c r="E141" s="28"/>
      <c r="F141" s="28"/>
      <c r="G141" s="29">
        <f t="shared" si="1"/>
        <v>171.5</v>
      </c>
      <c r="H141" s="26">
        <f t="array" ref="H141">101-SUM(IF(G141&gt;$G$18:$G$152,1/COUNTIF($G$18:$G$152,$G$18:$G$152)))</f>
        <v>95</v>
      </c>
      <c r="I141" s="2"/>
      <c r="J141" s="36"/>
      <c r="K141" s="37"/>
      <c r="L141" s="37"/>
      <c r="M141" s="37"/>
      <c r="N141" s="37"/>
      <c r="O141" s="37"/>
      <c r="P141" s="37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x14ac:dyDescent="0.2">
      <c r="A142" s="34" t="s">
        <v>218</v>
      </c>
      <c r="B142" s="28" t="str">
        <f>_xlfn.IFNA(INDEX('[1]R1 Anstey XCO'!$O$3:$O$143,MATCH(Men[[#This Row],[Rider]],'[1]R1 Anstey XCO'!$E$3:$E$143,0)),"")</f>
        <v/>
      </c>
      <c r="C142" s="28">
        <f>_xlfn.IFNA(INDEX('[1]R2 Eagle XCO'!$P$3:$P$145,MATCH(Men[[#This Row],[Rider]],'[1]R2 Eagle XCO'!$E$3:$E$145,0)),"")</f>
        <v>171.5</v>
      </c>
      <c r="D142" s="24" t="str">
        <f>_xlfn.IFNA(INDEX('[1]R3 Kinchina XCO'!$P$3:$P$145,MATCH(Men[[#This Row],[Rider]],'[1]R3 Kinchina XCO'!$E$3:$E$145,0)),"")</f>
        <v/>
      </c>
      <c r="E142" s="28"/>
      <c r="F142" s="28"/>
      <c r="G142" s="29">
        <f t="shared" si="1"/>
        <v>171.5</v>
      </c>
      <c r="H142" s="26">
        <f t="array" ref="H142">101-SUM(IF(G142&gt;$G$18:$G$152,1/COUNTIF($G$18:$G$152,$G$18:$G$152)))</f>
        <v>95</v>
      </c>
      <c r="I142" s="2"/>
      <c r="J142" s="36"/>
      <c r="K142" s="37"/>
      <c r="L142" s="37"/>
      <c r="M142" s="37"/>
      <c r="N142" s="37"/>
      <c r="O142" s="37"/>
      <c r="P142" s="37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x14ac:dyDescent="0.2">
      <c r="A143" s="34" t="s">
        <v>219</v>
      </c>
      <c r="B143" s="28">
        <f>_xlfn.IFNA(INDEX('[1]R1 Anstey XCO'!$O$3:$O$143,MATCH(Men[[#This Row],[Rider]],'[1]R1 Anstey XCO'!$E$3:$E$143,0)),"")</f>
        <v>168</v>
      </c>
      <c r="C143" s="28" t="str">
        <f>_xlfn.IFNA(INDEX('[1]R2 Eagle XCO'!$P$3:$P$145,MATCH(Men[[#This Row],[Rider]],'[1]R2 Eagle XCO'!$E$3:$E$145,0)),"")</f>
        <v/>
      </c>
      <c r="D143" s="24" t="str">
        <f>_xlfn.IFNA(INDEX('[1]R3 Kinchina XCO'!$P$3:$P$145,MATCH(Men[[#This Row],[Rider]],'[1]R3 Kinchina XCO'!$E$3:$E$145,0)),"")</f>
        <v/>
      </c>
      <c r="E143" s="28"/>
      <c r="F143" s="28"/>
      <c r="G143" s="29">
        <f t="shared" si="1"/>
        <v>168</v>
      </c>
      <c r="H143" s="26">
        <f t="array" ref="H143">101-SUM(IF(G143&gt;$G$18:$G$152,1/COUNTIF($G$18:$G$152,$G$18:$G$152)))</f>
        <v>96</v>
      </c>
      <c r="I143" s="2"/>
      <c r="J143" s="36"/>
      <c r="K143" s="37"/>
      <c r="L143" s="37"/>
      <c r="M143" s="37"/>
      <c r="N143" s="37"/>
      <c r="O143" s="37"/>
      <c r="P143" s="37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x14ac:dyDescent="0.2">
      <c r="A144" s="34" t="s">
        <v>220</v>
      </c>
      <c r="B144" s="28">
        <f>_xlfn.IFNA(INDEX('[1]R1 Anstey XCO'!$O$3:$O$143,MATCH(Men[[#This Row],[Rider]],'[1]R1 Anstey XCO'!$E$3:$E$143,0)),"")</f>
        <v>164.5</v>
      </c>
      <c r="C144" s="28" t="str">
        <f>_xlfn.IFNA(INDEX('[1]R2 Eagle XCO'!$P$3:$P$145,MATCH(Men[[#This Row],[Rider]],'[1]R2 Eagle XCO'!$E$3:$E$145,0)),"")</f>
        <v/>
      </c>
      <c r="D144" s="24" t="str">
        <f>_xlfn.IFNA(INDEX('[1]R3 Kinchina XCO'!$P$3:$P$145,MATCH(Men[[#This Row],[Rider]],'[1]R3 Kinchina XCO'!$E$3:$E$145,0)),"")</f>
        <v/>
      </c>
      <c r="E144" s="28"/>
      <c r="F144" s="28"/>
      <c r="G144" s="29">
        <f t="shared" si="1"/>
        <v>164.5</v>
      </c>
      <c r="H144" s="26">
        <f t="array" ref="H144">101-SUM(IF(G144&gt;$G$18:$G$152,1/COUNTIF($G$18:$G$152,$G$18:$G$152)))</f>
        <v>97</v>
      </c>
      <c r="I144" s="2"/>
      <c r="J144" s="36"/>
      <c r="K144" s="37"/>
      <c r="L144" s="37"/>
      <c r="M144" s="37"/>
      <c r="N144" s="37"/>
      <c r="O144" s="37"/>
      <c r="P144" s="37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x14ac:dyDescent="0.2">
      <c r="A145" s="34" t="s">
        <v>221</v>
      </c>
      <c r="B145" s="28" t="str">
        <f>_xlfn.IFNA(INDEX('[1]R1 Anstey XCO'!$O$3:$O$143,MATCH(Men[[#This Row],[Rider]],'[1]R1 Anstey XCO'!$E$3:$E$143,0)),"")</f>
        <v/>
      </c>
      <c r="C145" s="28" t="str">
        <f>_xlfn.IFNA(INDEX('[1]R2 Eagle XCO'!$P$3:$P$145,MATCH(Men[[#This Row],[Rider]],'[1]R2 Eagle XCO'!$E$3:$E$145,0)),"")</f>
        <v/>
      </c>
      <c r="D145" s="24">
        <f>_xlfn.IFNA(INDEX('[1]R3 Kinchina XCO'!$P$3:$P$145,MATCH(Men[[#This Row],[Rider]],'[1]R3 Kinchina XCO'!$E$3:$E$145,0)),"")</f>
        <v>164.5</v>
      </c>
      <c r="E145" s="28"/>
      <c r="F145" s="28"/>
      <c r="G145" s="29">
        <f t="shared" si="1"/>
        <v>164.5</v>
      </c>
      <c r="H145" s="26">
        <f t="array" ref="H145">101-SUM(IF(G145&gt;$G$18:$G$152,1/COUNTIF($G$18:$G$152,$G$18:$G$152)))</f>
        <v>97</v>
      </c>
      <c r="I145" s="2"/>
      <c r="J145" s="36"/>
      <c r="K145" s="37"/>
      <c r="L145" s="37"/>
      <c r="M145" s="37"/>
      <c r="N145" s="37"/>
      <c r="O145" s="37"/>
      <c r="P145" s="37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x14ac:dyDescent="0.2">
      <c r="A146" s="34" t="s">
        <v>222</v>
      </c>
      <c r="B146" s="28" t="str">
        <f>_xlfn.IFNA(INDEX('[1]R1 Anstey XCO'!$O$3:$O$143,MATCH(Men[[#This Row],[Rider]],'[1]R1 Anstey XCO'!$E$3:$E$143,0)),"")</f>
        <v/>
      </c>
      <c r="C146" s="28">
        <f>_xlfn.IFNA(INDEX('[1]R2 Eagle XCO'!$P$3:$P$145,MATCH(Men[[#This Row],[Rider]],'[1]R2 Eagle XCO'!$E$3:$E$145,0)),"")</f>
        <v>164.5</v>
      </c>
      <c r="D146" s="24" t="str">
        <f>_xlfn.IFNA(INDEX('[1]R3 Kinchina XCO'!$P$3:$P$145,MATCH(Men[[#This Row],[Rider]],'[1]R3 Kinchina XCO'!$E$3:$E$145,0)),"")</f>
        <v/>
      </c>
      <c r="E146" s="28"/>
      <c r="F146" s="28"/>
      <c r="G146" s="29">
        <f t="shared" ref="G146:G152" si="2">SUM(B146:F146)</f>
        <v>164.5</v>
      </c>
      <c r="H146" s="26">
        <f t="array" ref="H146">101-SUM(IF(G146&gt;$G$18:$G$152,1/COUNTIF($G$18:$G$152,$G$18:$G$152)))</f>
        <v>97</v>
      </c>
      <c r="I146" s="2"/>
      <c r="J146" s="36"/>
      <c r="K146" s="37"/>
      <c r="L146" s="37"/>
      <c r="M146" s="37"/>
      <c r="N146" s="37"/>
      <c r="O146" s="37"/>
      <c r="P146" s="37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x14ac:dyDescent="0.2">
      <c r="A147" s="34" t="s">
        <v>223</v>
      </c>
      <c r="B147" s="28" t="str">
        <f>_xlfn.IFNA(INDEX('[1]R1 Anstey XCO'!$O$3:$O$143,MATCH(Men[[#This Row],[Rider]],'[1]R1 Anstey XCO'!$E$3:$E$143,0)),"")</f>
        <v/>
      </c>
      <c r="C147" s="28">
        <f>_xlfn.IFNA(INDEX('[1]R2 Eagle XCO'!$P$3:$P$145,MATCH(Men[[#This Row],[Rider]],'[1]R2 Eagle XCO'!$E$3:$E$145,0)),"")</f>
        <v>161</v>
      </c>
      <c r="D147" s="24" t="str">
        <f>_xlfn.IFNA(INDEX('[1]R3 Kinchina XCO'!$P$3:$P$145,MATCH(Men[[#This Row],[Rider]],'[1]R3 Kinchina XCO'!$E$3:$E$145,0)),"")</f>
        <v/>
      </c>
      <c r="E147" s="28"/>
      <c r="F147" s="28"/>
      <c r="G147" s="29">
        <f t="shared" si="2"/>
        <v>161</v>
      </c>
      <c r="H147" s="26">
        <f t="array" ref="H147">101-SUM(IF(G147&gt;$G$18:$G$152,1/COUNTIF($G$18:$G$152,$G$18:$G$152)))</f>
        <v>98</v>
      </c>
      <c r="I147" s="2"/>
      <c r="J147" s="36"/>
      <c r="K147" s="37"/>
      <c r="L147" s="37"/>
      <c r="M147" s="37"/>
      <c r="N147" s="37"/>
      <c r="O147" s="37"/>
      <c r="P147" s="37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x14ac:dyDescent="0.2">
      <c r="A148" s="34" t="s">
        <v>224</v>
      </c>
      <c r="B148" s="28">
        <f>_xlfn.IFNA(INDEX('[1]R1 Anstey XCO'!$O$3:$O$143,MATCH(Men[[#This Row],[Rider]],'[1]R1 Anstey XCO'!$E$3:$E$143,0)),"")</f>
        <v>161</v>
      </c>
      <c r="C148" s="28" t="str">
        <f>_xlfn.IFNA(INDEX('[1]R2 Eagle XCO'!$P$3:$P$145,MATCH(Men[[#This Row],[Rider]],'[1]R2 Eagle XCO'!$E$3:$E$145,0)),"")</f>
        <v/>
      </c>
      <c r="D148" s="24" t="str">
        <f>_xlfn.IFNA(INDEX('[1]R3 Kinchina XCO'!$P$3:$P$145,MATCH(Men[[#This Row],[Rider]],'[1]R3 Kinchina XCO'!$E$3:$E$145,0)),"")</f>
        <v/>
      </c>
      <c r="E148" s="28"/>
      <c r="F148" s="28"/>
      <c r="G148" s="29">
        <f t="shared" si="2"/>
        <v>161</v>
      </c>
      <c r="H148" s="26">
        <f t="array" ref="H148">101-SUM(IF(G148&gt;$G$18:$G$152,1/COUNTIF($G$18:$G$152,$G$18:$G$152)))</f>
        <v>98</v>
      </c>
      <c r="I148" s="2"/>
      <c r="J148" s="36"/>
      <c r="K148" s="37"/>
      <c r="L148" s="37"/>
      <c r="M148" s="37"/>
      <c r="N148" s="37"/>
      <c r="O148" s="37"/>
      <c r="P148" s="37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x14ac:dyDescent="0.2">
      <c r="A149" s="34" t="s">
        <v>225</v>
      </c>
      <c r="B149" s="28">
        <f>_xlfn.IFNA(INDEX('[1]R1 Anstey XCO'!$O$3:$O$143,MATCH(Men[[#This Row],[Rider]],'[1]R1 Anstey XCO'!$E$3:$E$143,0)),"")</f>
        <v>157.5</v>
      </c>
      <c r="C149" s="28" t="str">
        <f>_xlfn.IFNA(INDEX('[1]R2 Eagle XCO'!$P$3:$P$145,MATCH(Men[[#This Row],[Rider]],'[1]R2 Eagle XCO'!$E$3:$E$145,0)),"")</f>
        <v/>
      </c>
      <c r="D149" s="24" t="str">
        <f>_xlfn.IFNA(INDEX('[1]R3 Kinchina XCO'!$P$3:$P$145,MATCH(Men[[#This Row],[Rider]],'[1]R3 Kinchina XCO'!$E$3:$E$145,0)),"")</f>
        <v/>
      </c>
      <c r="E149" s="28"/>
      <c r="F149" s="28"/>
      <c r="G149" s="29">
        <f t="shared" si="2"/>
        <v>157.5</v>
      </c>
      <c r="H149" s="26">
        <f t="array" ref="H149">101-SUM(IF(G149&gt;$G$18:$G$152,1/COUNTIF($G$18:$G$152,$G$18:$G$152)))</f>
        <v>99</v>
      </c>
      <c r="I149" s="2"/>
      <c r="J149" s="36"/>
      <c r="K149" s="37"/>
      <c r="L149" s="37"/>
      <c r="M149" s="37"/>
      <c r="N149" s="37"/>
      <c r="O149" s="37"/>
      <c r="P149" s="37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x14ac:dyDescent="0.2">
      <c r="A150" s="34" t="s">
        <v>226</v>
      </c>
      <c r="B150" s="28" t="str">
        <f>_xlfn.IFNA(INDEX('[1]R1 Anstey XCO'!$O$3:$O$143,MATCH(Men[[#This Row],[Rider]],'[1]R1 Anstey XCO'!$E$3:$E$143,0)),"")</f>
        <v/>
      </c>
      <c r="C150" s="28">
        <f>_xlfn.IFNA(INDEX('[1]R2 Eagle XCO'!$P$3:$P$145,MATCH(Men[[#This Row],[Rider]],'[1]R2 Eagle XCO'!$E$3:$E$145,0)),"")</f>
        <v>154</v>
      </c>
      <c r="D150" s="24" t="str">
        <f>_xlfn.IFNA(INDEX('[1]R3 Kinchina XCO'!$P$3:$P$145,MATCH(Men[[#This Row],[Rider]],'[1]R3 Kinchina XCO'!$E$3:$E$145,0)),"")</f>
        <v/>
      </c>
      <c r="E150" s="28"/>
      <c r="F150" s="28"/>
      <c r="G150" s="29">
        <f t="shared" si="2"/>
        <v>154</v>
      </c>
      <c r="H150" s="26">
        <f t="array" ref="H150">101-SUM(IF(G150&gt;$G$18:$G$152,1/COUNTIF($G$18:$G$152,$G$18:$G$152)))</f>
        <v>100</v>
      </c>
      <c r="I150" s="2"/>
      <c r="J150" s="36"/>
      <c r="K150" s="37"/>
      <c r="L150" s="37"/>
      <c r="M150" s="37"/>
      <c r="N150" s="37"/>
      <c r="O150" s="37"/>
      <c r="P150" s="37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x14ac:dyDescent="0.2">
      <c r="A151" s="34" t="s">
        <v>227</v>
      </c>
      <c r="B151" s="28">
        <f>_xlfn.IFNA(INDEX('[1]R1 Anstey XCO'!$O$3:$O$143,MATCH(Men[[#This Row],[Rider]],'[1]R1 Anstey XCO'!$E$3:$E$143,0)),"")</f>
        <v>154</v>
      </c>
      <c r="C151" s="28" t="str">
        <f>_xlfn.IFNA(INDEX('[1]R2 Eagle XCO'!$P$3:$P$145,MATCH(Men[[#This Row],[Rider]],'[1]R2 Eagle XCO'!$E$3:$E$145,0)),"")</f>
        <v/>
      </c>
      <c r="D151" s="24" t="str">
        <f>_xlfn.IFNA(INDEX('[1]R3 Kinchina XCO'!$P$3:$P$145,MATCH(Men[[#This Row],[Rider]],'[1]R3 Kinchina XCO'!$E$3:$E$145,0)),"")</f>
        <v/>
      </c>
      <c r="E151" s="28"/>
      <c r="F151" s="28"/>
      <c r="G151" s="29">
        <f t="shared" si="2"/>
        <v>154</v>
      </c>
      <c r="H151" s="26">
        <f t="array" ref="H151">101-SUM(IF(G151&gt;$G$18:$G$152,1/COUNTIF($G$18:$G$152,$G$18:$G$152)))</f>
        <v>100</v>
      </c>
      <c r="I151" s="2"/>
      <c r="J151" s="36"/>
      <c r="K151" s="37"/>
      <c r="L151" s="37"/>
      <c r="M151" s="37"/>
      <c r="N151" s="37"/>
      <c r="O151" s="37"/>
      <c r="P151" s="37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x14ac:dyDescent="0.2">
      <c r="A152" s="40" t="s">
        <v>228</v>
      </c>
      <c r="B152" s="28">
        <f>_xlfn.IFNA(INDEX('[1]R1 Anstey XCO'!$O$3:$O$143,MATCH(Men[[#This Row],[Rider]],'[1]R1 Anstey XCO'!$E$3:$E$143,0)),"")</f>
        <v>143.5</v>
      </c>
      <c r="C152" s="28" t="str">
        <f>_xlfn.IFNA(INDEX('[1]R2 Eagle XCO'!$P$3:$P$145,MATCH(Men[[#This Row],[Rider]],'[1]R2 Eagle XCO'!$E$3:$E$145,0)),"")</f>
        <v/>
      </c>
      <c r="D152" s="24" t="str">
        <f>_xlfn.IFNA(INDEX('[1]R3 Kinchina XCO'!$P$3:$P$145,MATCH(Men[[#This Row],[Rider]],'[1]R3 Kinchina XCO'!$E$3:$E$145,0)),"")</f>
        <v/>
      </c>
      <c r="E152" s="28"/>
      <c r="F152" s="28"/>
      <c r="G152" s="29">
        <f t="shared" si="2"/>
        <v>143.5</v>
      </c>
      <c r="H152" s="26">
        <f t="array" ref="H152">101-SUM(IF(G152&gt;$G$18:$G$152,1/COUNTIF($G$18:$G$152,$G$18:$G$152)))</f>
        <v>101</v>
      </c>
      <c r="I152" s="2"/>
      <c r="J152" s="36"/>
      <c r="K152" s="37"/>
      <c r="L152" s="37"/>
      <c r="M152" s="37"/>
      <c r="N152" s="37"/>
      <c r="O152" s="37"/>
      <c r="P152" s="37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x14ac:dyDescent="0.2">
      <c r="A153" s="41"/>
      <c r="B153" s="37"/>
      <c r="C153" s="37"/>
      <c r="D153" s="37"/>
      <c r="E153" s="37"/>
      <c r="F153" s="37"/>
      <c r="G153" s="37"/>
      <c r="H153" s="37"/>
      <c r="I153" s="2"/>
      <c r="J153" s="36"/>
      <c r="K153" s="37"/>
      <c r="L153" s="37"/>
      <c r="M153" s="37"/>
      <c r="N153" s="37"/>
      <c r="O153" s="37"/>
      <c r="P153" s="37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x14ac:dyDescent="0.2">
      <c r="A154" s="41"/>
      <c r="B154" s="37"/>
      <c r="C154" s="37"/>
      <c r="D154" s="37"/>
      <c r="E154" s="37"/>
      <c r="F154" s="37"/>
      <c r="G154" s="37"/>
      <c r="H154" s="37"/>
      <c r="I154" s="2"/>
      <c r="J154" s="36"/>
      <c r="K154" s="37"/>
      <c r="L154" s="37"/>
      <c r="M154" s="37"/>
      <c r="N154" s="37"/>
      <c r="O154" s="37"/>
      <c r="P154" s="37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x14ac:dyDescent="0.2">
      <c r="A155" s="41"/>
      <c r="B155" s="37"/>
      <c r="C155" s="37"/>
      <c r="D155" s="37"/>
      <c r="E155" s="37"/>
      <c r="F155" s="37"/>
      <c r="G155" s="37"/>
      <c r="H155" s="37"/>
      <c r="I155" s="2"/>
      <c r="J155" s="36"/>
      <c r="K155" s="37"/>
      <c r="L155" s="37"/>
      <c r="M155" s="37"/>
      <c r="N155" s="37"/>
      <c r="O155" s="37"/>
      <c r="P155" s="37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x14ac:dyDescent="0.2">
      <c r="A156" s="41"/>
      <c r="B156" s="37"/>
      <c r="C156" s="37"/>
      <c r="D156" s="37"/>
      <c r="E156" s="37"/>
      <c r="F156" s="37"/>
      <c r="G156" s="37"/>
      <c r="H156" s="37"/>
      <c r="I156" s="2"/>
      <c r="J156" s="36"/>
      <c r="K156" s="37"/>
      <c r="L156" s="37"/>
      <c r="M156" s="37"/>
      <c r="N156" s="37"/>
      <c r="O156" s="37"/>
      <c r="P156" s="37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x14ac:dyDescent="0.2">
      <c r="A157" s="41"/>
      <c r="B157" s="37"/>
      <c r="C157" s="37"/>
      <c r="D157" s="37"/>
      <c r="E157" s="37"/>
      <c r="F157" s="37"/>
      <c r="G157" s="37"/>
      <c r="H157" s="37"/>
      <c r="I157" s="2"/>
      <c r="J157" s="36"/>
      <c r="K157" s="37"/>
      <c r="L157" s="37"/>
      <c r="M157" s="37"/>
      <c r="N157" s="37"/>
      <c r="O157" s="37"/>
      <c r="P157" s="37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x14ac:dyDescent="0.2">
      <c r="A158" s="41"/>
      <c r="B158" s="37"/>
      <c r="C158" s="37"/>
      <c r="D158" s="37"/>
      <c r="E158" s="37"/>
      <c r="F158" s="37"/>
      <c r="G158" s="37"/>
      <c r="H158" s="37"/>
      <c r="I158" s="2"/>
      <c r="J158" s="36"/>
      <c r="K158" s="37"/>
      <c r="L158" s="37"/>
      <c r="M158" s="37"/>
      <c r="N158" s="37"/>
      <c r="O158" s="37"/>
      <c r="P158" s="37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x14ac:dyDescent="0.2">
      <c r="A159" s="41"/>
      <c r="B159" s="37"/>
      <c r="C159" s="37"/>
      <c r="D159" s="37"/>
      <c r="E159" s="37"/>
      <c r="F159" s="37"/>
      <c r="G159" s="37"/>
      <c r="H159" s="37"/>
      <c r="I159" s="2"/>
      <c r="J159" s="36"/>
      <c r="K159" s="37"/>
      <c r="L159" s="37"/>
      <c r="M159" s="37"/>
      <c r="N159" s="37"/>
      <c r="O159" s="37"/>
      <c r="P159" s="37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x14ac:dyDescent="0.2">
      <c r="A160" s="41"/>
      <c r="B160" s="37"/>
      <c r="C160" s="37"/>
      <c r="D160" s="37"/>
      <c r="E160" s="37"/>
      <c r="F160" s="37"/>
      <c r="G160" s="37"/>
      <c r="H160" s="37"/>
      <c r="I160" s="2"/>
      <c r="J160" s="36"/>
      <c r="K160" s="37"/>
      <c r="L160" s="37"/>
      <c r="M160" s="37"/>
      <c r="N160" s="37"/>
      <c r="O160" s="37"/>
      <c r="P160" s="37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x14ac:dyDescent="0.2">
      <c r="A161" s="41"/>
      <c r="B161" s="37"/>
      <c r="C161" s="37"/>
      <c r="D161" s="37"/>
      <c r="E161" s="37"/>
      <c r="F161" s="37"/>
      <c r="G161" s="37"/>
      <c r="H161" s="37"/>
      <c r="I161" s="2"/>
      <c r="J161" s="36"/>
      <c r="K161" s="37"/>
      <c r="L161" s="37"/>
      <c r="M161" s="37"/>
      <c r="N161" s="37"/>
      <c r="O161" s="37"/>
      <c r="P161" s="37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x14ac:dyDescent="0.2">
      <c r="A162" s="41"/>
      <c r="B162" s="37"/>
      <c r="C162" s="37"/>
      <c r="D162" s="37"/>
      <c r="E162" s="37"/>
      <c r="F162" s="37"/>
      <c r="G162" s="37"/>
      <c r="H162" s="37"/>
      <c r="I162" s="2"/>
      <c r="J162" s="36"/>
      <c r="K162" s="37"/>
      <c r="L162" s="37"/>
      <c r="M162" s="37"/>
      <c r="N162" s="37"/>
      <c r="O162" s="37"/>
      <c r="P162" s="37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x14ac:dyDescent="0.2">
      <c r="A163" s="41"/>
      <c r="B163" s="37"/>
      <c r="C163" s="37"/>
      <c r="D163" s="37"/>
      <c r="E163" s="37"/>
      <c r="F163" s="37"/>
      <c r="G163" s="37"/>
      <c r="H163" s="37"/>
      <c r="I163" s="2"/>
      <c r="J163" s="36"/>
      <c r="K163" s="37"/>
      <c r="L163" s="37"/>
      <c r="M163" s="37"/>
      <c r="N163" s="37"/>
      <c r="O163" s="37"/>
      <c r="P163" s="37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x14ac:dyDescent="0.2">
      <c r="A164" s="41"/>
      <c r="B164" s="37"/>
      <c r="C164" s="37"/>
      <c r="D164" s="37"/>
      <c r="E164" s="37"/>
      <c r="F164" s="37"/>
      <c r="G164" s="37"/>
      <c r="H164" s="37"/>
      <c r="I164" s="2"/>
      <c r="J164" s="36"/>
      <c r="K164" s="37"/>
      <c r="L164" s="37"/>
      <c r="M164" s="37"/>
      <c r="N164" s="37"/>
      <c r="O164" s="37"/>
      <c r="P164" s="37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x14ac:dyDescent="0.2">
      <c r="A165" s="41"/>
      <c r="B165" s="37"/>
      <c r="C165" s="37"/>
      <c r="D165" s="37"/>
      <c r="E165" s="37"/>
      <c r="F165" s="37"/>
      <c r="G165" s="37"/>
      <c r="H165" s="37"/>
      <c r="I165" s="2"/>
      <c r="J165" s="36"/>
      <c r="K165" s="37"/>
      <c r="L165" s="37"/>
      <c r="M165" s="37"/>
      <c r="N165" s="37"/>
      <c r="O165" s="37"/>
      <c r="P165" s="37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x14ac:dyDescent="0.2">
      <c r="A166" s="41"/>
      <c r="B166" s="37"/>
      <c r="C166" s="37"/>
      <c r="D166" s="37"/>
      <c r="E166" s="37"/>
      <c r="F166" s="37"/>
      <c r="G166" s="37"/>
      <c r="H166" s="37"/>
      <c r="I166" s="2"/>
      <c r="J166" s="36"/>
      <c r="K166" s="37"/>
      <c r="L166" s="37"/>
      <c r="M166" s="37"/>
      <c r="N166" s="37"/>
      <c r="O166" s="37"/>
      <c r="P166" s="37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x14ac:dyDescent="0.2">
      <c r="A167" s="41"/>
      <c r="B167" s="37"/>
      <c r="C167" s="37"/>
      <c r="D167" s="37"/>
      <c r="E167" s="37"/>
      <c r="F167" s="37"/>
      <c r="G167" s="37"/>
      <c r="H167" s="37"/>
      <c r="I167" s="2"/>
      <c r="J167" s="36"/>
      <c r="K167" s="37"/>
      <c r="L167" s="37"/>
      <c r="M167" s="37"/>
      <c r="N167" s="37"/>
      <c r="O167" s="37"/>
      <c r="P167" s="37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x14ac:dyDescent="0.2">
      <c r="A168" s="41"/>
      <c r="B168" s="37"/>
      <c r="C168" s="37"/>
      <c r="D168" s="37"/>
      <c r="E168" s="37"/>
      <c r="F168" s="37"/>
      <c r="G168" s="37"/>
      <c r="H168" s="37"/>
      <c r="I168" s="2"/>
      <c r="J168" s="36"/>
      <c r="K168" s="37"/>
      <c r="L168" s="37"/>
      <c r="M168" s="37"/>
      <c r="N168" s="37"/>
      <c r="O168" s="37"/>
      <c r="P168" s="37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x14ac:dyDescent="0.2">
      <c r="A169" s="41"/>
      <c r="B169" s="37"/>
      <c r="C169" s="37"/>
      <c r="D169" s="37"/>
      <c r="E169" s="37"/>
      <c r="F169" s="37"/>
      <c r="G169" s="37"/>
      <c r="H169" s="37"/>
      <c r="I169" s="2"/>
      <c r="J169" s="36"/>
      <c r="K169" s="37"/>
      <c r="L169" s="37"/>
      <c r="M169" s="37"/>
      <c r="N169" s="37"/>
      <c r="O169" s="37"/>
      <c r="P169" s="37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x14ac:dyDescent="0.2">
      <c r="A170" s="41"/>
      <c r="B170" s="37"/>
      <c r="C170" s="37"/>
      <c r="D170" s="37"/>
      <c r="E170" s="37"/>
      <c r="F170" s="37"/>
      <c r="G170" s="37"/>
      <c r="H170" s="37"/>
      <c r="I170" s="2"/>
      <c r="J170" s="36"/>
      <c r="K170" s="37"/>
      <c r="L170" s="37"/>
      <c r="M170" s="37"/>
      <c r="N170" s="37"/>
      <c r="O170" s="37"/>
      <c r="P170" s="37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x14ac:dyDescent="0.2">
      <c r="A171" s="41"/>
      <c r="B171" s="37"/>
      <c r="C171" s="37"/>
      <c r="D171" s="37"/>
      <c r="E171" s="37"/>
      <c r="F171" s="37"/>
      <c r="G171" s="37"/>
      <c r="H171" s="37"/>
      <c r="I171" s="2"/>
      <c r="J171" s="36"/>
      <c r="K171" s="37"/>
      <c r="L171" s="37"/>
      <c r="M171" s="37"/>
      <c r="N171" s="37"/>
      <c r="O171" s="37"/>
      <c r="P171" s="37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x14ac:dyDescent="0.2">
      <c r="A172" s="41"/>
      <c r="B172" s="37"/>
      <c r="C172" s="37"/>
      <c r="D172" s="37"/>
      <c r="E172" s="37"/>
      <c r="F172" s="37"/>
      <c r="G172" s="37"/>
      <c r="H172" s="37"/>
      <c r="I172" s="2"/>
      <c r="J172" s="36"/>
      <c r="K172" s="37"/>
      <c r="L172" s="37"/>
      <c r="M172" s="37"/>
      <c r="N172" s="37"/>
      <c r="O172" s="37"/>
      <c r="P172" s="37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x14ac:dyDescent="0.2">
      <c r="A173" s="41"/>
      <c r="B173" s="37"/>
      <c r="C173" s="37"/>
      <c r="D173" s="37"/>
      <c r="E173" s="37"/>
      <c r="F173" s="37"/>
      <c r="G173" s="37"/>
      <c r="H173" s="37"/>
      <c r="I173" s="2"/>
      <c r="J173" s="36"/>
      <c r="K173" s="37"/>
      <c r="L173" s="37"/>
      <c r="M173" s="37"/>
      <c r="N173" s="37"/>
      <c r="O173" s="37"/>
      <c r="P173" s="37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x14ac:dyDescent="0.2">
      <c r="A174" s="41"/>
      <c r="B174" s="37"/>
      <c r="C174" s="37"/>
      <c r="D174" s="37"/>
      <c r="E174" s="37"/>
      <c r="F174" s="37"/>
      <c r="G174" s="37"/>
      <c r="H174" s="37"/>
      <c r="I174" s="2"/>
      <c r="J174" s="36"/>
      <c r="K174" s="37"/>
      <c r="L174" s="37"/>
      <c r="M174" s="37"/>
      <c r="N174" s="37"/>
      <c r="O174" s="37"/>
      <c r="P174" s="37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x14ac:dyDescent="0.2">
      <c r="A175" s="41"/>
      <c r="B175" s="37"/>
      <c r="C175" s="37"/>
      <c r="D175" s="37"/>
      <c r="E175" s="37"/>
      <c r="F175" s="37"/>
      <c r="G175" s="37"/>
      <c r="H175" s="37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x14ac:dyDescent="0.2">
      <c r="A176" s="41"/>
      <c r="B176" s="37"/>
      <c r="C176" s="37"/>
      <c r="D176" s="37"/>
      <c r="E176" s="37"/>
      <c r="F176" s="37"/>
      <c r="G176" s="37"/>
      <c r="H176" s="37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x14ac:dyDescent="0.2">
      <c r="A177" s="41"/>
      <c r="B177" s="37"/>
      <c r="C177" s="37"/>
      <c r="D177" s="37"/>
      <c r="E177" s="37"/>
      <c r="F177" s="37"/>
      <c r="G177" s="37"/>
      <c r="H177" s="37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x14ac:dyDescent="0.2">
      <c r="A178" s="41"/>
      <c r="B178" s="37"/>
      <c r="C178" s="37"/>
      <c r="D178" s="37"/>
      <c r="E178" s="37"/>
      <c r="F178" s="37"/>
      <c r="G178" s="37"/>
      <c r="H178" s="37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x14ac:dyDescent="0.2">
      <c r="A179" s="41"/>
      <c r="B179" s="37"/>
      <c r="C179" s="37"/>
      <c r="D179" s="37"/>
      <c r="E179" s="37"/>
      <c r="F179" s="37"/>
      <c r="G179" s="37"/>
      <c r="H179" s="37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x14ac:dyDescent="0.2">
      <c r="A180" s="41"/>
      <c r="B180" s="37"/>
      <c r="C180" s="37"/>
      <c r="D180" s="37"/>
      <c r="E180" s="37"/>
      <c r="F180" s="37"/>
      <c r="G180" s="37"/>
      <c r="H180" s="37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x14ac:dyDescent="0.2">
      <c r="A181" s="41"/>
      <c r="B181" s="37"/>
      <c r="C181" s="37"/>
      <c r="D181" s="37"/>
      <c r="E181" s="37"/>
      <c r="F181" s="37"/>
      <c r="G181" s="37"/>
      <c r="H181" s="37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x14ac:dyDescent="0.2">
      <c r="A182" s="41"/>
      <c r="B182" s="37"/>
      <c r="C182" s="37"/>
      <c r="D182" s="37"/>
      <c r="E182" s="37"/>
      <c r="F182" s="37"/>
      <c r="G182" s="37"/>
      <c r="H182" s="37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x14ac:dyDescent="0.2">
      <c r="A183" s="41"/>
      <c r="B183" s="37"/>
      <c r="C183" s="37"/>
      <c r="D183" s="37"/>
      <c r="E183" s="37"/>
      <c r="F183" s="37"/>
      <c r="G183" s="37"/>
      <c r="H183" s="37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x14ac:dyDescent="0.2">
      <c r="A184" s="41"/>
      <c r="B184" s="37"/>
      <c r="C184" s="37"/>
      <c r="D184" s="37"/>
      <c r="E184" s="37"/>
      <c r="F184" s="37"/>
      <c r="G184" s="37"/>
      <c r="H184" s="37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x14ac:dyDescent="0.2">
      <c r="A185" s="41"/>
      <c r="B185" s="37"/>
      <c r="C185" s="37"/>
      <c r="D185" s="37"/>
      <c r="E185" s="37"/>
      <c r="F185" s="37"/>
      <c r="G185" s="37"/>
      <c r="H185" s="37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x14ac:dyDescent="0.2">
      <c r="A186" s="41"/>
      <c r="B186" s="37"/>
      <c r="C186" s="37"/>
      <c r="D186" s="37"/>
      <c r="E186" s="37"/>
      <c r="F186" s="37"/>
      <c r="G186" s="37"/>
      <c r="H186" s="37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x14ac:dyDescent="0.2">
      <c r="A187" s="41"/>
      <c r="B187" s="37"/>
      <c r="C187" s="37"/>
      <c r="D187" s="37"/>
      <c r="E187" s="37"/>
      <c r="F187" s="37"/>
      <c r="G187" s="37"/>
      <c r="H187" s="37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x14ac:dyDescent="0.2">
      <c r="A188" s="41"/>
      <c r="B188" s="37"/>
      <c r="C188" s="37"/>
      <c r="D188" s="37"/>
      <c r="E188" s="37"/>
      <c r="F188" s="37"/>
      <c r="G188" s="37"/>
      <c r="H188" s="37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x14ac:dyDescent="0.2">
      <c r="A189" s="41"/>
      <c r="B189" s="37"/>
      <c r="C189" s="37"/>
      <c r="D189" s="37"/>
      <c r="E189" s="37"/>
      <c r="F189" s="37"/>
      <c r="G189" s="37"/>
      <c r="H189" s="37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x14ac:dyDescent="0.2">
      <c r="A190" s="41"/>
      <c r="B190" s="37"/>
      <c r="C190" s="37"/>
      <c r="D190" s="37"/>
      <c r="E190" s="37"/>
      <c r="F190" s="37"/>
      <c r="G190" s="37"/>
      <c r="H190" s="37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x14ac:dyDescent="0.2">
      <c r="A191" s="41"/>
      <c r="B191" s="37"/>
      <c r="C191" s="37"/>
      <c r="D191" s="37"/>
      <c r="E191" s="37"/>
      <c r="F191" s="37"/>
      <c r="G191" s="37"/>
      <c r="H191" s="37"/>
      <c r="R191" s="2"/>
      <c r="AA191" s="2"/>
      <c r="AB191" s="2"/>
      <c r="AC191" s="2"/>
    </row>
    <row r="192" spans="1:29" x14ac:dyDescent="0.2">
      <c r="A192" s="41"/>
      <c r="B192" s="37"/>
      <c r="C192" s="37"/>
      <c r="D192" s="37"/>
      <c r="E192" s="37"/>
      <c r="F192" s="37"/>
      <c r="G192" s="37"/>
      <c r="H192" s="37"/>
    </row>
    <row r="193" spans="1:8" x14ac:dyDescent="0.2">
      <c r="A193" s="41"/>
      <c r="B193" s="37"/>
      <c r="C193" s="37"/>
      <c r="D193" s="37"/>
      <c r="E193" s="37"/>
      <c r="F193" s="37"/>
      <c r="G193" s="37"/>
      <c r="H193" s="37"/>
    </row>
  </sheetData>
  <mergeCells count="3">
    <mergeCell ref="A16:H16"/>
    <mergeCell ref="J16:Q16"/>
    <mergeCell ref="S16:Z16"/>
  </mergeCells>
  <hyperlinks>
    <hyperlink ref="D15" r:id="rId1" xr:uid="{2625E4C4-14BB-504A-888B-31B75BDEE9F1}"/>
    <hyperlink ref="L15" r:id="rId2" xr:uid="{952F7E14-0D9A-6547-A2A3-BBEC57F73543}"/>
    <hyperlink ref="V15" r:id="rId3" xr:uid="{210556D6-5AA1-D340-8726-4BC746DE330A}"/>
  </hyperlinks>
  <pageMargins left="0.7" right="0.7" top="0.75" bottom="0.75" header="0.3" footer="0.3"/>
  <drawing r:id="rId4"/>
  <tableParts count="3"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Round 3 Results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Jill Seeman</dc:creator>
  <cp:lastModifiedBy>Jill Seeman</cp:lastModifiedBy>
  <dcterms:created xsi:type="dcterms:W3CDTF">2020-09-02T02:29:19Z</dcterms:created>
  <dcterms:modified xsi:type="dcterms:W3CDTF">2020-09-02T02:30:05Z</dcterms:modified>
</cp:coreProperties>
</file>